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<sst xmlns="http://schemas.openxmlformats.org/spreadsheetml/2006/main" count="712" uniqueCount="406">
  <si>
    <t>2016-2017学年第1学期期末考试安排-理学院</t>
  </si>
  <si>
    <t>课程名称</t>
  </si>
  <si>
    <t>班级</t>
  </si>
  <si>
    <t>人数</t>
  </si>
  <si>
    <t>考试时间</t>
  </si>
  <si>
    <r>
      <t xml:space="preserve">考试地点
</t>
    </r>
    <r>
      <rPr>
        <b/>
        <sz val="11"/>
        <color indexed="10"/>
        <rFont val="宋体"/>
        <family val="0"/>
      </rPr>
      <t>监考教师只需要去第一个教室监考，第二个为重补修学生需要去的考场</t>
    </r>
  </si>
  <si>
    <t>监考一</t>
  </si>
  <si>
    <t>监考二</t>
  </si>
  <si>
    <t>环境分析化学</t>
  </si>
  <si>
    <r>
      <t>应用化学</t>
    </r>
    <r>
      <rPr>
        <sz val="11"/>
        <rFont val="Times New Roman"/>
        <family val="1"/>
      </rPr>
      <t>141</t>
    </r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</si>
  <si>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00-10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 xml:space="preserve">00
</t>
    </r>
  </si>
  <si>
    <r>
      <t>教学楼</t>
    </r>
    <r>
      <rPr>
        <sz val="11"/>
        <rFont val="Times New Roman"/>
        <family val="1"/>
      </rPr>
      <t>A402</t>
    </r>
  </si>
  <si>
    <t>兰叶青</t>
  </si>
  <si>
    <t>韩一杰</t>
  </si>
  <si>
    <r>
      <t>应用化学</t>
    </r>
    <r>
      <rPr>
        <sz val="11"/>
        <rFont val="Times New Roman"/>
        <family val="1"/>
      </rPr>
      <t>142</t>
    </r>
  </si>
  <si>
    <r>
      <t>教学楼</t>
    </r>
    <r>
      <rPr>
        <sz val="11"/>
        <rFont val="Times New Roman"/>
        <family val="1"/>
      </rPr>
      <t>A404</t>
    </r>
  </si>
  <si>
    <t>李瑛</t>
  </si>
  <si>
    <t>曹淑君</t>
  </si>
  <si>
    <r>
      <t>微积分Ⅰ</t>
    </r>
    <r>
      <rPr>
        <sz val="11"/>
        <rFont val="Times New Roman"/>
        <family val="1"/>
      </rPr>
      <t>A</t>
    </r>
  </si>
  <si>
    <r>
      <t>计科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</si>
  <si>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C301</t>
    </r>
  </si>
  <si>
    <t>王环宇</t>
  </si>
  <si>
    <t>信息1人：赵力13401938819</t>
  </si>
  <si>
    <r>
      <t>网络工程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</si>
  <si>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B310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C301(</t>
    </r>
    <r>
      <rPr>
        <sz val="11"/>
        <rFont val="宋体"/>
        <family val="0"/>
      </rPr>
      <t>重、补修</t>
    </r>
    <r>
      <rPr>
        <sz val="11"/>
        <rFont val="Times New Roman"/>
        <family val="1"/>
      </rPr>
      <t>)</t>
    </r>
  </si>
  <si>
    <t>游雄</t>
  </si>
  <si>
    <t>信息1人：胡文琳13207642145</t>
  </si>
  <si>
    <r>
      <t>微积分Ⅰ</t>
    </r>
    <r>
      <rPr>
        <sz val="11"/>
        <rFont val="Times New Roman"/>
        <family val="1"/>
      </rPr>
      <t>B</t>
    </r>
  </si>
  <si>
    <r>
      <t>环工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、区域</t>
    </r>
    <r>
      <rPr>
        <sz val="11"/>
        <rFont val="Times New Roman"/>
        <family val="1"/>
      </rPr>
      <t>161</t>
    </r>
  </si>
  <si>
    <r>
      <t>教学楼</t>
    </r>
    <r>
      <rPr>
        <sz val="11"/>
        <rFont val="Times New Roman"/>
        <family val="1"/>
      </rPr>
      <t>B210</t>
    </r>
  </si>
  <si>
    <t>李仕红</t>
  </si>
  <si>
    <t>闫文凯</t>
  </si>
  <si>
    <r>
      <t>环科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</si>
  <si>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A206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C203</t>
    </r>
    <r>
      <rPr>
        <sz val="11"/>
        <rFont val="宋体"/>
        <family val="0"/>
      </rPr>
      <t>（重、补修）</t>
    </r>
  </si>
  <si>
    <t>吴清太</t>
  </si>
  <si>
    <t>刘任远</t>
  </si>
  <si>
    <r>
      <t>设施农业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、经管实验</t>
    </r>
    <r>
      <rPr>
        <sz val="11"/>
        <rFont val="Times New Roman"/>
        <family val="1"/>
      </rPr>
      <t>161</t>
    </r>
  </si>
  <si>
    <r>
      <t>教学楼</t>
    </r>
    <r>
      <rPr>
        <sz val="11"/>
        <rFont val="Times New Roman"/>
        <family val="1"/>
      </rPr>
      <t>C603</t>
    </r>
  </si>
  <si>
    <t>朱晓莉</t>
  </si>
  <si>
    <t>徐炜娜</t>
  </si>
  <si>
    <r>
      <t>农经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  <r>
      <rPr>
        <sz val="11"/>
        <rFont val="宋体"/>
        <family val="0"/>
      </rPr>
      <t>、会计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</si>
  <si>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主楼</t>
    </r>
    <r>
      <rPr>
        <sz val="11"/>
        <rFont val="Times New Roman"/>
        <family val="1"/>
      </rPr>
      <t>143</t>
    </r>
  </si>
  <si>
    <t>李强、章如强</t>
  </si>
  <si>
    <t>金融1人：刘小杨</t>
  </si>
  <si>
    <r>
      <t>国贸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、电子商务</t>
    </r>
    <r>
      <rPr>
        <sz val="11"/>
        <rFont val="Times New Roman"/>
        <family val="1"/>
      </rPr>
      <t>161</t>
    </r>
  </si>
  <si>
    <r>
      <t>教学楼</t>
    </r>
    <r>
      <rPr>
        <sz val="11"/>
        <rFont val="Times New Roman"/>
        <family val="1"/>
      </rPr>
      <t>C303</t>
    </r>
  </si>
  <si>
    <t>石磊</t>
  </si>
  <si>
    <t>金融1人：王钰</t>
  </si>
  <si>
    <r>
      <t>国贸</t>
    </r>
    <r>
      <rPr>
        <sz val="11"/>
        <rFont val="Times New Roman"/>
        <family val="1"/>
      </rPr>
      <t>162</t>
    </r>
    <r>
      <rPr>
        <sz val="11"/>
        <rFont val="宋体"/>
        <family val="0"/>
      </rPr>
      <t>、金融</t>
    </r>
    <r>
      <rPr>
        <sz val="11"/>
        <rFont val="Times New Roman"/>
        <family val="1"/>
      </rPr>
      <t>164</t>
    </r>
  </si>
  <si>
    <r>
      <t>教学楼</t>
    </r>
    <r>
      <rPr>
        <sz val="11"/>
        <rFont val="Times New Roman"/>
        <family val="1"/>
      </rPr>
      <t>B514</t>
    </r>
  </si>
  <si>
    <t>刘桂玲</t>
  </si>
  <si>
    <t>金融1人：沙俊</t>
  </si>
  <si>
    <r>
      <t>工商管理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、市场营销</t>
    </r>
    <r>
      <rPr>
        <sz val="11"/>
        <rFont val="Times New Roman"/>
        <family val="1"/>
      </rPr>
      <t>161</t>
    </r>
  </si>
  <si>
    <r>
      <t>教学楼</t>
    </r>
    <r>
      <rPr>
        <sz val="11"/>
        <rFont val="Times New Roman"/>
        <family val="1"/>
      </rPr>
      <t>B309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C303(</t>
    </r>
    <r>
      <rPr>
        <sz val="11"/>
        <rFont val="宋体"/>
        <family val="0"/>
      </rPr>
      <t>重、补修</t>
    </r>
    <r>
      <rPr>
        <sz val="11"/>
        <rFont val="Times New Roman"/>
        <family val="1"/>
      </rPr>
      <t>)</t>
    </r>
  </si>
  <si>
    <t>杨涛</t>
  </si>
  <si>
    <r>
      <t xml:space="preserve">祝洁 </t>
    </r>
    <r>
      <rPr>
        <b/>
        <sz val="11"/>
        <color indexed="10"/>
        <rFont val="宋体"/>
        <family val="0"/>
      </rPr>
      <t>金融1人：叶淼</t>
    </r>
  </si>
  <si>
    <r>
      <t>食工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</si>
  <si>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B414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C401(</t>
    </r>
    <r>
      <rPr>
        <sz val="11"/>
        <rFont val="宋体"/>
        <family val="0"/>
      </rPr>
      <t>重、补修</t>
    </r>
    <r>
      <rPr>
        <sz val="11"/>
        <rFont val="Times New Roman"/>
        <family val="1"/>
      </rPr>
      <t>)</t>
    </r>
  </si>
  <si>
    <t>张明智</t>
  </si>
  <si>
    <t>马丽雅</t>
  </si>
  <si>
    <r>
      <t>食品安全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</si>
  <si>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C401</t>
    </r>
  </si>
  <si>
    <t>李爱萍</t>
  </si>
  <si>
    <t>食品1人：李鑫15951965161</t>
  </si>
  <si>
    <r>
      <t>生工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</si>
  <si>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A606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C603(</t>
    </r>
    <r>
      <rPr>
        <sz val="11"/>
        <rFont val="宋体"/>
        <family val="0"/>
      </rPr>
      <t>补修</t>
    </r>
    <r>
      <rPr>
        <sz val="11"/>
        <rFont val="Times New Roman"/>
        <family val="1"/>
      </rPr>
      <t>)</t>
    </r>
  </si>
  <si>
    <t>肖庆坤</t>
  </si>
  <si>
    <t>食品1人：王丹18305186993</t>
  </si>
  <si>
    <r>
      <t>信息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</si>
  <si>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C203</t>
    </r>
  </si>
  <si>
    <t>杨宏伟</t>
  </si>
  <si>
    <t>沙强</t>
  </si>
  <si>
    <r>
      <t>保障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、城规</t>
    </r>
    <r>
      <rPr>
        <sz val="11"/>
        <rFont val="Times New Roman"/>
        <family val="1"/>
      </rPr>
      <t>161</t>
    </r>
  </si>
  <si>
    <r>
      <t>教学楼</t>
    </r>
    <r>
      <rPr>
        <sz val="11"/>
        <rFont val="Times New Roman"/>
        <family val="1"/>
      </rPr>
      <t>B410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C403(</t>
    </r>
    <r>
      <rPr>
        <sz val="11"/>
        <rFont val="宋体"/>
        <family val="0"/>
      </rPr>
      <t>重、补修</t>
    </r>
    <r>
      <rPr>
        <sz val="11"/>
        <rFont val="Times New Roman"/>
        <family val="1"/>
      </rPr>
      <t>)</t>
    </r>
  </si>
  <si>
    <t>魏敏</t>
  </si>
  <si>
    <t>葛欣</t>
  </si>
  <si>
    <r>
      <t>行政管理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、会计</t>
    </r>
    <r>
      <rPr>
        <sz val="11"/>
        <rFont val="Times New Roman"/>
        <family val="1"/>
      </rPr>
      <t>163</t>
    </r>
  </si>
  <si>
    <r>
      <t>教学楼</t>
    </r>
    <r>
      <rPr>
        <sz val="11"/>
        <rFont val="Times New Roman"/>
        <family val="1"/>
      </rPr>
      <t>C403</t>
    </r>
  </si>
  <si>
    <t>赵文甲</t>
  </si>
  <si>
    <t>薛超</t>
  </si>
  <si>
    <r>
      <t>人力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</si>
  <si>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B214</t>
    </r>
  </si>
  <si>
    <t>马保亮</t>
  </si>
  <si>
    <t>万群</t>
  </si>
  <si>
    <r>
      <t>土管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163</t>
    </r>
    <r>
      <rPr>
        <sz val="11"/>
        <rFont val="宋体"/>
        <family val="0"/>
      </rPr>
      <t>、投资学</t>
    </r>
    <r>
      <rPr>
        <sz val="11"/>
        <rFont val="Times New Roman"/>
        <family val="1"/>
      </rPr>
      <t>161</t>
    </r>
  </si>
  <si>
    <r>
      <t>教学楼</t>
    </r>
    <r>
      <rPr>
        <sz val="11"/>
        <rFont val="Times New Roman"/>
        <family val="1"/>
      </rPr>
      <t>C201</t>
    </r>
  </si>
  <si>
    <t>陈智、朱旭东</t>
  </si>
  <si>
    <t>邹曼曼</t>
  </si>
  <si>
    <r>
      <t>金融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163</t>
    </r>
  </si>
  <si>
    <r>
      <t>教学楼</t>
    </r>
    <r>
      <rPr>
        <sz val="11"/>
        <rFont val="Times New Roman"/>
        <family val="1"/>
      </rPr>
      <t>C503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B514(</t>
    </r>
    <r>
      <rPr>
        <sz val="11"/>
        <rFont val="宋体"/>
        <family val="0"/>
      </rPr>
      <t>重、补修</t>
    </r>
    <r>
      <rPr>
        <sz val="11"/>
        <rFont val="Times New Roman"/>
        <family val="1"/>
      </rPr>
      <t>)</t>
    </r>
  </si>
  <si>
    <t>朱震球</t>
  </si>
  <si>
    <t>刘静</t>
  </si>
  <si>
    <r>
      <t>微积分Ⅰ</t>
    </r>
    <r>
      <rPr>
        <sz val="11"/>
        <rFont val="Times New Roman"/>
        <family val="1"/>
      </rPr>
      <t>C</t>
    </r>
  </si>
  <si>
    <r>
      <t>生命基地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  <r>
      <rPr>
        <sz val="11"/>
        <rFont val="宋体"/>
        <family val="0"/>
      </rPr>
      <t>，生物基地</t>
    </r>
    <r>
      <rPr>
        <sz val="11"/>
        <rFont val="Times New Roman"/>
        <family val="1"/>
      </rPr>
      <t>161</t>
    </r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</si>
  <si>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00-16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 xml:space="preserve">00
</t>
    </r>
  </si>
  <si>
    <t>游雄，陈辉东</t>
  </si>
  <si>
    <t>刘航航</t>
  </si>
  <si>
    <r>
      <t>生物技术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  <r>
      <rPr>
        <sz val="11"/>
        <rFont val="宋体"/>
        <family val="0"/>
      </rPr>
      <t>、生态</t>
    </r>
    <r>
      <rPr>
        <sz val="11"/>
        <rFont val="Times New Roman"/>
        <family val="1"/>
      </rPr>
      <t>161</t>
    </r>
  </si>
  <si>
    <r>
      <t>教学楼</t>
    </r>
    <r>
      <rPr>
        <sz val="11"/>
        <rFont val="Times New Roman"/>
        <family val="1"/>
      </rPr>
      <t>C403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B414</t>
    </r>
    <r>
      <rPr>
        <sz val="11"/>
        <rFont val="宋体"/>
        <family val="0"/>
      </rPr>
      <t>（重修）</t>
    </r>
  </si>
  <si>
    <t>吴清太，沈薇</t>
  </si>
  <si>
    <t>生科1人：朱昌华</t>
  </si>
  <si>
    <r>
      <t>生物科学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</si>
  <si>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B414</t>
    </r>
  </si>
  <si>
    <t>居志建</t>
  </si>
  <si>
    <t>生科1人：贺芹</t>
  </si>
  <si>
    <r>
      <t>植物实验</t>
    </r>
    <r>
      <rPr>
        <sz val="11"/>
        <rFont val="Times New Roman"/>
        <family val="1"/>
      </rPr>
      <t>161</t>
    </r>
  </si>
  <si>
    <r>
      <t>教学楼</t>
    </r>
    <r>
      <rPr>
        <sz val="11"/>
        <rFont val="Times New Roman"/>
        <family val="1"/>
      </rPr>
      <t>B405</t>
    </r>
  </si>
  <si>
    <t>李丹</t>
  </si>
  <si>
    <r>
      <t>农学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  <r>
      <rPr>
        <sz val="11"/>
        <rFont val="宋体"/>
        <family val="0"/>
      </rPr>
      <t>、</t>
    </r>
  </si>
  <si>
    <r>
      <t>教学楼</t>
    </r>
    <r>
      <rPr>
        <sz val="11"/>
        <rFont val="Times New Roman"/>
        <family val="1"/>
      </rPr>
      <t>B125</t>
    </r>
  </si>
  <si>
    <r>
      <t>农学</t>
    </r>
    <r>
      <rPr>
        <sz val="11"/>
        <rFont val="Times New Roman"/>
        <family val="1"/>
      </rPr>
      <t>163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164</t>
    </r>
  </si>
  <si>
    <r>
      <t>教学楼</t>
    </r>
    <r>
      <rPr>
        <sz val="11"/>
        <rFont val="Times New Roman"/>
        <family val="1"/>
      </rPr>
      <t>B520</t>
    </r>
  </si>
  <si>
    <t>丁煜宾</t>
  </si>
  <si>
    <t>农学1人：陈琳13770862570</t>
  </si>
  <si>
    <r>
      <t>种子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</si>
  <si>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A206</t>
    </r>
  </si>
  <si>
    <t>农学1人：王州飞13951803744</t>
  </si>
  <si>
    <r>
      <t>植保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164</t>
    </r>
  </si>
  <si>
    <t>任秀芳</t>
  </si>
  <si>
    <t>植保2人：王暄13813978667、伍辉军13770914062</t>
  </si>
  <si>
    <r>
      <t>资环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</si>
  <si>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t>资环1人：王洪梅15295583133</t>
  </si>
  <si>
    <r>
      <t>茶学</t>
    </r>
    <r>
      <rPr>
        <sz val="11"/>
        <rFont val="Times New Roman"/>
        <family val="1"/>
      </rPr>
      <t>161</t>
    </r>
  </si>
  <si>
    <r>
      <t>教学楼</t>
    </r>
    <r>
      <rPr>
        <sz val="11"/>
        <rFont val="Times New Roman"/>
        <family val="1"/>
      </rPr>
      <t>B306</t>
    </r>
  </si>
  <si>
    <t>滕卫东</t>
  </si>
  <si>
    <t>夏秋</t>
  </si>
  <si>
    <r>
      <t>风景园林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</si>
  <si>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B309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B310(</t>
    </r>
    <r>
      <rPr>
        <sz val="11"/>
        <rFont val="宋体"/>
        <family val="0"/>
      </rPr>
      <t>重修</t>
    </r>
    <r>
      <rPr>
        <sz val="11"/>
        <rFont val="Times New Roman"/>
        <family val="1"/>
      </rPr>
      <t>)</t>
    </r>
  </si>
  <si>
    <t>魏良淑</t>
  </si>
  <si>
    <t>刘冉</t>
  </si>
  <si>
    <r>
      <t>园林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</si>
  <si>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B410</t>
    </r>
  </si>
  <si>
    <r>
      <t>园艺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0"/>
        <rFont val="宋体"/>
        <family val="0"/>
      </rPr>
      <t>人</t>
    </r>
    <r>
      <rPr>
        <b/>
        <sz val="11"/>
        <color indexed="10"/>
        <rFont val="Times New Roman"/>
        <family val="1"/>
      </rPr>
      <t>:</t>
    </r>
    <r>
      <rPr>
        <b/>
        <sz val="11"/>
        <color indexed="10"/>
        <rFont val="宋体"/>
        <family val="0"/>
      </rPr>
      <t>陈晓航</t>
    </r>
    <r>
      <rPr>
        <b/>
        <sz val="11"/>
        <color indexed="10"/>
        <rFont val="Times New Roman"/>
        <family val="1"/>
      </rPr>
      <t xml:space="preserve"> 15062271570</t>
    </r>
  </si>
  <si>
    <r>
      <t>园艺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</si>
  <si>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B117</t>
    </r>
  </si>
  <si>
    <t>李强</t>
  </si>
  <si>
    <r>
      <t>园艺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0"/>
        <rFont val="宋体"/>
        <family val="0"/>
      </rPr>
      <t>人：宗思雨</t>
    </r>
    <r>
      <rPr>
        <b/>
        <sz val="11"/>
        <color indexed="10"/>
        <rFont val="Times New Roman"/>
        <family val="1"/>
      </rPr>
      <t>15195985403</t>
    </r>
  </si>
  <si>
    <r>
      <t>园艺</t>
    </r>
    <r>
      <rPr>
        <sz val="11"/>
        <rFont val="Times New Roman"/>
        <family val="1"/>
      </rPr>
      <t>163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164</t>
    </r>
  </si>
  <si>
    <r>
      <t>教学楼</t>
    </r>
    <r>
      <rPr>
        <sz val="11"/>
        <rFont val="Times New Roman"/>
        <family val="1"/>
      </rPr>
      <t>B121</t>
    </r>
  </si>
  <si>
    <r>
      <t>园艺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0"/>
        <rFont val="宋体"/>
        <family val="0"/>
      </rPr>
      <t>人：鲁月</t>
    </r>
    <r>
      <rPr>
        <b/>
        <sz val="11"/>
        <color indexed="10"/>
        <rFont val="Times New Roman"/>
        <family val="1"/>
      </rPr>
      <t>15951920367</t>
    </r>
  </si>
  <si>
    <r>
      <t>中药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</si>
  <si>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t>蒋夕平</t>
  </si>
  <si>
    <r>
      <t>园艺</t>
    </r>
    <r>
      <rPr>
        <b/>
        <sz val="11"/>
        <color indexed="10"/>
        <rFont val="Times New Roman"/>
        <family val="1"/>
      </rPr>
      <t>1</t>
    </r>
    <r>
      <rPr>
        <b/>
        <sz val="11"/>
        <color indexed="10"/>
        <rFont val="宋体"/>
        <family val="0"/>
      </rPr>
      <t>人：李柯</t>
    </r>
    <r>
      <rPr>
        <b/>
        <sz val="11"/>
        <color indexed="10"/>
        <rFont val="Times New Roman"/>
        <family val="1"/>
      </rPr>
      <t>18305186817</t>
    </r>
  </si>
  <si>
    <r>
      <t>动科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164</t>
    </r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</si>
  <si>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00-16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</si>
  <si>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t>葛树勋</t>
  </si>
  <si>
    <t xml:space="preserve">动科2人：吴峰13601580416刘素惠15951925720
</t>
  </si>
  <si>
    <r>
      <t>水产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</si>
  <si>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B110</t>
    </r>
  </si>
  <si>
    <t>温阳俊</t>
  </si>
  <si>
    <t>周华婷</t>
  </si>
  <si>
    <r>
      <t>动物实验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、动药</t>
    </r>
    <r>
      <rPr>
        <sz val="11"/>
        <rFont val="Times New Roman"/>
        <family val="1"/>
      </rPr>
      <t>161</t>
    </r>
  </si>
  <si>
    <r>
      <t>教学楼</t>
    </r>
    <r>
      <rPr>
        <sz val="11"/>
        <rFont val="Times New Roman"/>
        <family val="1"/>
      </rPr>
      <t>B310</t>
    </r>
  </si>
  <si>
    <t>侯丽英</t>
  </si>
  <si>
    <t>丁振锋</t>
  </si>
  <si>
    <r>
      <t>动医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</si>
  <si>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t>周小燕</t>
  </si>
  <si>
    <t>动医1人：王晴晴</t>
  </si>
  <si>
    <r>
      <t>动医</t>
    </r>
    <r>
      <rPr>
        <sz val="11"/>
        <rFont val="Times New Roman"/>
        <family val="1"/>
      </rPr>
      <t>163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164</t>
    </r>
  </si>
  <si>
    <r>
      <t>教学楼</t>
    </r>
    <r>
      <rPr>
        <sz val="11"/>
        <rFont val="Times New Roman"/>
        <family val="1"/>
      </rPr>
      <t>B517</t>
    </r>
  </si>
  <si>
    <t>陈荣顺</t>
  </si>
  <si>
    <t>动医1人：李桥</t>
  </si>
  <si>
    <r>
      <t>应化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</si>
  <si>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B109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B110(</t>
    </r>
    <r>
      <rPr>
        <sz val="11"/>
        <rFont val="宋体"/>
        <family val="0"/>
      </rPr>
      <t>重修</t>
    </r>
    <r>
      <rPr>
        <sz val="11"/>
        <rFont val="Times New Roman"/>
        <family val="1"/>
      </rPr>
      <t>)</t>
    </r>
  </si>
  <si>
    <t>朱红梅</t>
  </si>
  <si>
    <t>许明敏</t>
  </si>
  <si>
    <r>
      <t>草业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、草叶国际</t>
    </r>
    <r>
      <rPr>
        <sz val="11"/>
        <rFont val="Times New Roman"/>
        <family val="1"/>
      </rPr>
      <t>161</t>
    </r>
  </si>
  <si>
    <t>朱旭东</t>
  </si>
  <si>
    <t>草业1人：杨高文</t>
  </si>
  <si>
    <r>
      <t>公管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、旅游</t>
    </r>
    <r>
      <rPr>
        <sz val="11"/>
        <rFont val="Times New Roman"/>
        <family val="1"/>
      </rPr>
      <t>161</t>
    </r>
  </si>
  <si>
    <r>
      <t>教学楼</t>
    </r>
    <r>
      <rPr>
        <sz val="11"/>
        <rFont val="Times New Roman"/>
        <family val="1"/>
      </rPr>
      <t>B409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B410(</t>
    </r>
    <r>
      <rPr>
        <sz val="11"/>
        <rFont val="宋体"/>
        <family val="0"/>
      </rPr>
      <t>重修</t>
    </r>
    <r>
      <rPr>
        <sz val="11"/>
        <rFont val="Times New Roman"/>
        <family val="1"/>
      </rPr>
      <t>)</t>
    </r>
  </si>
  <si>
    <t>杨正豪</t>
  </si>
  <si>
    <t>梅小敏</t>
  </si>
  <si>
    <t>数值分析及实验</t>
  </si>
  <si>
    <r>
      <t>信科</t>
    </r>
    <r>
      <rPr>
        <sz val="11"/>
        <rFont val="Times New Roman"/>
        <family val="1"/>
      </rPr>
      <t>141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142</t>
    </r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</si>
  <si>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00-10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</si>
  <si>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t>汪诗萍</t>
  </si>
  <si>
    <r>
      <t>概率论与数理统计</t>
    </r>
    <r>
      <rPr>
        <sz val="11"/>
        <rFont val="Times New Roman"/>
        <family val="1"/>
      </rPr>
      <t>A</t>
    </r>
  </si>
  <si>
    <r>
      <t>经管实验</t>
    </r>
    <r>
      <rPr>
        <sz val="11"/>
        <rFont val="Times New Roman"/>
        <family val="1"/>
      </rPr>
      <t>151</t>
    </r>
  </si>
  <si>
    <r>
      <t>教学楼</t>
    </r>
    <r>
      <rPr>
        <sz val="11"/>
        <rFont val="Times New Roman"/>
        <family val="1"/>
      </rPr>
      <t>A102</t>
    </r>
  </si>
  <si>
    <t>李林涵</t>
  </si>
  <si>
    <r>
      <t>农经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</si>
  <si>
    <t>经管1人:杨浩鹏</t>
  </si>
  <si>
    <r>
      <t>国贸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、工商管理</t>
    </r>
    <r>
      <rPr>
        <sz val="11"/>
        <rFont val="Times New Roman"/>
        <family val="1"/>
      </rPr>
      <t>151</t>
    </r>
  </si>
  <si>
    <r>
      <t>教四楼</t>
    </r>
    <r>
      <rPr>
        <sz val="11"/>
        <rFont val="Times New Roman"/>
        <family val="1"/>
      </rPr>
      <t>B-209</t>
    </r>
  </si>
  <si>
    <t>张梅，任秀芳</t>
  </si>
  <si>
    <t>经管1人:刘淑怡</t>
  </si>
  <si>
    <r>
      <t>电子商务</t>
    </r>
    <r>
      <rPr>
        <sz val="11"/>
        <rFont val="Times New Roman"/>
        <family val="1"/>
      </rPr>
      <t>151</t>
    </r>
  </si>
  <si>
    <t>经管1人：钱悦</t>
  </si>
  <si>
    <r>
      <t>市场营销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、投资学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、区域</t>
    </r>
    <r>
      <rPr>
        <sz val="11"/>
        <rFont val="Times New Roman"/>
        <family val="1"/>
      </rPr>
      <t>151</t>
    </r>
  </si>
  <si>
    <r>
      <t>教学楼</t>
    </r>
    <r>
      <rPr>
        <sz val="11"/>
        <rFont val="Times New Roman"/>
        <family val="1"/>
      </rPr>
      <t>C201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A206(</t>
    </r>
    <r>
      <rPr>
        <sz val="11"/>
        <rFont val="宋体"/>
        <family val="0"/>
      </rPr>
      <t>重、补修</t>
    </r>
    <r>
      <rPr>
        <sz val="11"/>
        <rFont val="Times New Roman"/>
        <family val="1"/>
      </rPr>
      <t>)</t>
    </r>
  </si>
  <si>
    <t>陈朝霞，李爱萍</t>
  </si>
  <si>
    <t>经管1人：魏睿</t>
  </si>
  <si>
    <r>
      <t>会计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</si>
  <si>
    <r>
      <t>主楼</t>
    </r>
    <r>
      <rPr>
        <sz val="11"/>
        <rFont val="Times New Roman"/>
        <family val="1"/>
      </rPr>
      <t>109</t>
    </r>
    <r>
      <rPr>
        <sz val="11"/>
        <rFont val="宋体"/>
        <family val="0"/>
      </rPr>
      <t>、主楼</t>
    </r>
    <r>
      <rPr>
        <sz val="11"/>
        <rFont val="Times New Roman"/>
        <family val="1"/>
      </rPr>
      <t>201(</t>
    </r>
    <r>
      <rPr>
        <sz val="11"/>
        <rFont val="宋体"/>
        <family val="0"/>
      </rPr>
      <t>重修</t>
    </r>
    <r>
      <rPr>
        <sz val="11"/>
        <rFont val="Times New Roman"/>
        <family val="1"/>
      </rPr>
      <t>)</t>
    </r>
  </si>
  <si>
    <t>金融1人：丁力人</t>
  </si>
  <si>
    <r>
      <t>金融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154</t>
    </r>
  </si>
  <si>
    <t>侯丽英、汪快兵</t>
  </si>
  <si>
    <t>金融1人：潘群星、姜珊</t>
  </si>
  <si>
    <r>
      <t>信息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</si>
  <si>
    <r>
      <t>教学楼</t>
    </r>
    <r>
      <rPr>
        <sz val="11"/>
        <rFont val="Times New Roman"/>
        <family val="1"/>
      </rPr>
      <t>C103</t>
    </r>
    <r>
      <rPr>
        <sz val="11"/>
        <rFont val="宋体"/>
        <family val="0"/>
      </rPr>
      <t>、主楼</t>
    </r>
    <r>
      <rPr>
        <sz val="11"/>
        <rFont val="Times New Roman"/>
        <family val="1"/>
      </rPr>
      <t>143(</t>
    </r>
    <r>
      <rPr>
        <sz val="11"/>
        <rFont val="宋体"/>
        <family val="0"/>
      </rPr>
      <t>重、补修</t>
    </r>
    <r>
      <rPr>
        <sz val="11"/>
        <rFont val="Times New Roman"/>
        <family val="1"/>
      </rPr>
      <t>)</t>
    </r>
  </si>
  <si>
    <t>信息1人：夏丽君13815441457</t>
  </si>
  <si>
    <r>
      <t>计科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</si>
  <si>
    <r>
      <t>教学楼</t>
    </r>
    <r>
      <rPr>
        <sz val="11"/>
        <rFont val="Times New Roman"/>
        <family val="1"/>
      </rPr>
      <t>A606</t>
    </r>
  </si>
  <si>
    <r>
      <t>网络工程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</si>
  <si>
    <t>于翔</t>
  </si>
  <si>
    <r>
      <t>人力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</si>
  <si>
    <r>
      <t>教学楼</t>
    </r>
    <r>
      <rPr>
        <sz val="11"/>
        <rFont val="Times New Roman"/>
        <family val="1"/>
      </rPr>
      <t>B310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C301(</t>
    </r>
    <r>
      <rPr>
        <sz val="11"/>
        <rFont val="宋体"/>
        <family val="0"/>
      </rPr>
      <t>重修</t>
    </r>
    <r>
      <rPr>
        <sz val="11"/>
        <rFont val="Times New Roman"/>
        <family val="1"/>
      </rPr>
      <t>)</t>
    </r>
  </si>
  <si>
    <t>公管1人:吴瑶15251870728</t>
  </si>
  <si>
    <t>韦凯</t>
  </si>
  <si>
    <r>
      <t>土管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153</t>
    </r>
  </si>
  <si>
    <t>公管1人:袁思言15295593898</t>
  </si>
  <si>
    <t>肖庆坤，刁栋旭</t>
  </si>
  <si>
    <r>
      <t>行政管理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</si>
  <si>
    <r>
      <t>主楼</t>
    </r>
    <r>
      <rPr>
        <sz val="11"/>
        <rFont val="Times New Roman"/>
        <family val="1"/>
      </rPr>
      <t>201</t>
    </r>
  </si>
  <si>
    <t>金冰</t>
  </si>
  <si>
    <t>公管1人：肖芳15261865085</t>
  </si>
  <si>
    <r>
      <t>城规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、保障</t>
    </r>
    <r>
      <rPr>
        <sz val="11"/>
        <rFont val="Times New Roman"/>
        <family val="1"/>
      </rPr>
      <t>151</t>
    </r>
  </si>
  <si>
    <r>
      <t>教四楼</t>
    </r>
    <r>
      <rPr>
        <sz val="11"/>
        <rFont val="Times New Roman"/>
        <family val="1"/>
      </rPr>
      <t>B-207</t>
    </r>
    <r>
      <rPr>
        <sz val="11"/>
        <rFont val="宋体"/>
        <family val="0"/>
      </rPr>
      <t>、教四楼</t>
    </r>
    <r>
      <rPr>
        <sz val="11"/>
        <rFont val="Times New Roman"/>
        <family val="1"/>
      </rPr>
      <t>B-209(</t>
    </r>
    <r>
      <rPr>
        <sz val="11"/>
        <rFont val="宋体"/>
        <family val="0"/>
      </rPr>
      <t>重修</t>
    </r>
    <r>
      <rPr>
        <sz val="11"/>
        <rFont val="Times New Roman"/>
        <family val="1"/>
      </rPr>
      <t>)</t>
    </r>
  </si>
  <si>
    <t>卢礼萍</t>
  </si>
  <si>
    <t>公管1人：周玉婷15295595771</t>
  </si>
  <si>
    <t>有机合成</t>
  </si>
  <si>
    <r>
      <t>应化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</si>
  <si>
    <r>
      <t>教学楼</t>
    </r>
    <r>
      <rPr>
        <sz val="11"/>
        <rFont val="Times New Roman"/>
        <family val="1"/>
      </rPr>
      <t>B109</t>
    </r>
  </si>
  <si>
    <t>张玲</t>
  </si>
  <si>
    <t>复变函数</t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</si>
  <si>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00-16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</si>
  <si>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教四楼</t>
    </r>
    <r>
      <rPr>
        <sz val="11"/>
        <rFont val="Times New Roman"/>
        <family val="1"/>
      </rPr>
      <t>B-303</t>
    </r>
  </si>
  <si>
    <t>付鑫璨</t>
  </si>
  <si>
    <t>农药化学</t>
  </si>
  <si>
    <r>
      <t>应化</t>
    </r>
    <r>
      <rPr>
        <sz val="11"/>
        <rFont val="Times New Roman"/>
        <family val="1"/>
      </rPr>
      <t>141</t>
    </r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</si>
  <si>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00-16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</si>
  <si>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教学楼</t>
    </r>
    <r>
      <rPr>
        <sz val="11"/>
        <rFont val="Times New Roman"/>
        <family val="1"/>
      </rPr>
      <t>B525</t>
    </r>
  </si>
  <si>
    <t>杨春龙</t>
  </si>
  <si>
    <t>张亚玲</t>
  </si>
  <si>
    <r>
      <t>应化</t>
    </r>
    <r>
      <rPr>
        <sz val="11"/>
        <rFont val="Times New Roman"/>
        <family val="1"/>
      </rPr>
      <t>142</t>
    </r>
  </si>
  <si>
    <r>
      <t>教学楼</t>
    </r>
    <r>
      <rPr>
        <sz val="11"/>
        <rFont val="Times New Roman"/>
        <family val="1"/>
      </rPr>
      <t>B528</t>
    </r>
  </si>
  <si>
    <t>陈道文</t>
  </si>
  <si>
    <t>王亚坤</t>
  </si>
  <si>
    <t>无机及分析化学</t>
  </si>
  <si>
    <r>
      <t>生命基地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</si>
  <si>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00-10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</si>
  <si>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教学楼</t>
    </r>
    <r>
      <rPr>
        <sz val="11"/>
        <rFont val="Times New Roman"/>
        <family val="1"/>
      </rPr>
      <t>B125</t>
    </r>
    <r>
      <rPr>
        <sz val="11"/>
        <rFont val="宋体"/>
        <family val="0"/>
      </rPr>
      <t>、主楼</t>
    </r>
    <r>
      <rPr>
        <sz val="11"/>
        <rFont val="Times New Roman"/>
        <family val="1"/>
      </rPr>
      <t>134(</t>
    </r>
    <r>
      <rPr>
        <sz val="11"/>
        <rFont val="宋体"/>
        <family val="0"/>
      </rPr>
      <t>重、补修</t>
    </r>
    <r>
      <rPr>
        <sz val="11"/>
        <rFont val="Times New Roman"/>
        <family val="1"/>
      </rPr>
      <t>)</t>
    </r>
  </si>
  <si>
    <t>沈薇</t>
  </si>
  <si>
    <t>郭倩楠</t>
  </si>
  <si>
    <r>
      <t>生物基地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、茶学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、动药</t>
    </r>
    <r>
      <rPr>
        <sz val="11"/>
        <rFont val="Times New Roman"/>
        <family val="1"/>
      </rPr>
      <t>161</t>
    </r>
  </si>
  <si>
    <t>高云龙，陈荣顺</t>
  </si>
  <si>
    <t>郭瑶</t>
  </si>
  <si>
    <r>
      <t>生技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</si>
  <si>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t>生科1人：谭小云</t>
  </si>
  <si>
    <r>
      <t>生科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</si>
  <si>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t>生科1人：黄智</t>
  </si>
  <si>
    <r>
      <t>植物实验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、设施农业</t>
    </r>
    <r>
      <rPr>
        <sz val="11"/>
        <rFont val="Times New Roman"/>
        <family val="1"/>
      </rPr>
      <t>161</t>
    </r>
  </si>
  <si>
    <r>
      <t>主楼</t>
    </r>
    <r>
      <rPr>
        <sz val="11"/>
        <rFont val="Times New Roman"/>
        <family val="1"/>
      </rPr>
      <t>134</t>
    </r>
  </si>
  <si>
    <t>吕波</t>
  </si>
  <si>
    <t>魏倩倩</t>
  </si>
  <si>
    <r>
      <t>农学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</si>
  <si>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B309</t>
    </r>
  </si>
  <si>
    <t>朱映光</t>
  </si>
  <si>
    <t>农学1人:程涛18751880736</t>
  </si>
  <si>
    <t>蒋红梅</t>
  </si>
  <si>
    <t>农学1人:彭益全13770677753</t>
  </si>
  <si>
    <r>
      <t>主楼</t>
    </r>
    <r>
      <rPr>
        <sz val="11"/>
        <rFont val="Times New Roman"/>
        <family val="1"/>
      </rPr>
      <t>107</t>
    </r>
  </si>
  <si>
    <t>郭康</t>
  </si>
  <si>
    <r>
      <t>植保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</si>
  <si>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t>董长勋</t>
  </si>
  <si>
    <t>植保1人：张柯18851175583</t>
  </si>
  <si>
    <r>
      <t>植保</t>
    </r>
    <r>
      <rPr>
        <sz val="11"/>
        <rFont val="Times New Roman"/>
        <family val="1"/>
      </rPr>
      <t>163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164</t>
    </r>
  </si>
  <si>
    <t>黄丽琴</t>
  </si>
  <si>
    <t>植保1人:张亚东15895987265</t>
  </si>
  <si>
    <r>
      <t>环工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、生态</t>
    </r>
    <r>
      <rPr>
        <sz val="11"/>
        <rFont val="Times New Roman"/>
        <family val="1"/>
      </rPr>
      <t>161</t>
    </r>
  </si>
  <si>
    <t>李国华</t>
  </si>
  <si>
    <t>资环1人：丁大虎15951917976</t>
  </si>
  <si>
    <r>
      <t>教学楼</t>
    </r>
    <r>
      <rPr>
        <sz val="11"/>
        <rFont val="Times New Roman"/>
        <family val="1"/>
      </rPr>
      <t>A306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C303(</t>
    </r>
    <r>
      <rPr>
        <sz val="11"/>
        <rFont val="宋体"/>
        <family val="0"/>
      </rPr>
      <t>重修</t>
    </r>
    <r>
      <rPr>
        <sz val="11"/>
        <rFont val="Times New Roman"/>
        <family val="1"/>
      </rPr>
      <t>)</t>
    </r>
  </si>
  <si>
    <t>张春永</t>
  </si>
  <si>
    <t>资环1人：康福星18066044623</t>
  </si>
  <si>
    <r>
      <t>资环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</si>
  <si>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教学楼</t>
    </r>
    <r>
      <rPr>
        <sz val="11"/>
        <rFont val="Times New Roman"/>
        <family val="1"/>
      </rPr>
      <t>C103</t>
    </r>
  </si>
  <si>
    <t>资环1人：徐志辉13813373696</t>
  </si>
  <si>
    <t>刘丽平</t>
  </si>
  <si>
    <t>卢风帆</t>
  </si>
  <si>
    <r>
      <t>教学楼</t>
    </r>
    <r>
      <rPr>
        <sz val="11"/>
        <rFont val="Times New Roman"/>
        <family val="1"/>
      </rPr>
      <t>A606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C603(</t>
    </r>
    <r>
      <rPr>
        <sz val="11"/>
        <rFont val="宋体"/>
        <family val="0"/>
      </rPr>
      <t>重修</t>
    </r>
    <r>
      <rPr>
        <sz val="11"/>
        <rFont val="Times New Roman"/>
        <family val="1"/>
      </rPr>
      <t>)</t>
    </r>
  </si>
  <si>
    <t>汪学伦</t>
  </si>
  <si>
    <t>顾晨</t>
  </si>
  <si>
    <t>动科2人：吴峰13601580416刘素惠15951925720</t>
  </si>
  <si>
    <r>
      <t>教学楼</t>
    </r>
    <r>
      <rPr>
        <sz val="11"/>
        <rFont val="Times New Roman"/>
        <family val="1"/>
      </rPr>
      <t>B101</t>
    </r>
  </si>
  <si>
    <t>陈辉东</t>
  </si>
  <si>
    <t>曹晓染</t>
  </si>
  <si>
    <r>
      <t>动物实验</t>
    </r>
    <r>
      <rPr>
        <sz val="11"/>
        <rFont val="Times New Roman"/>
        <family val="1"/>
      </rPr>
      <t>161</t>
    </r>
  </si>
  <si>
    <t>汪快兵</t>
  </si>
  <si>
    <t>朱俊益</t>
  </si>
  <si>
    <r>
      <t>动医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163</t>
    </r>
  </si>
  <si>
    <r>
      <t>教学楼</t>
    </r>
    <r>
      <rPr>
        <sz val="11"/>
        <rFont val="Times New Roman"/>
        <family val="1"/>
      </rPr>
      <t>B110</t>
    </r>
    <r>
      <rPr>
        <sz val="11"/>
        <rFont val="Times New Roman"/>
        <family val="1"/>
      </rPr>
      <t>B110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B109(重、补修)</t>
    </r>
  </si>
  <si>
    <t>赵娜</t>
  </si>
  <si>
    <r>
      <t>动医</t>
    </r>
    <r>
      <rPr>
        <sz val="11"/>
        <rFont val="Times New Roman"/>
        <family val="1"/>
      </rPr>
      <t>162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164</t>
    </r>
  </si>
  <si>
    <t>耿金龙</t>
  </si>
  <si>
    <t>谢菲</t>
  </si>
  <si>
    <r>
      <t>教学楼</t>
    </r>
    <r>
      <rPr>
        <sz val="11"/>
        <rFont val="Times New Roman"/>
        <family val="1"/>
      </rPr>
      <t>B520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C503(</t>
    </r>
    <r>
      <rPr>
        <sz val="11"/>
        <rFont val="宋体"/>
        <family val="0"/>
      </rPr>
      <t>重、补修</t>
    </r>
    <r>
      <rPr>
        <sz val="11"/>
        <rFont val="Times New Roman"/>
        <family val="1"/>
      </rPr>
      <t>)</t>
    </r>
  </si>
  <si>
    <t>崔海燕</t>
  </si>
  <si>
    <t>孟菲</t>
  </si>
  <si>
    <r>
      <t>教学楼</t>
    </r>
    <r>
      <rPr>
        <sz val="11"/>
        <rFont val="Times New Roman"/>
        <family val="1"/>
      </rPr>
      <t>C503</t>
    </r>
  </si>
  <si>
    <t>兰叶青，陶月红</t>
  </si>
  <si>
    <t>吴瑶</t>
  </si>
  <si>
    <r>
      <t>主楼</t>
    </r>
    <r>
      <rPr>
        <sz val="11"/>
        <rFont val="Times New Roman"/>
        <family val="1"/>
      </rPr>
      <t>109</t>
    </r>
  </si>
  <si>
    <t>王亚茹</t>
  </si>
  <si>
    <t>梁潮根</t>
  </si>
  <si>
    <t>徐峙晖</t>
  </si>
  <si>
    <t>草业1人：施海帆</t>
  </si>
  <si>
    <t>解析几何</t>
  </si>
  <si>
    <r>
      <t>统计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、信科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</si>
  <si>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t>张梅</t>
  </si>
  <si>
    <t>夏运涛，周景华</t>
  </si>
  <si>
    <t>无机化学</t>
  </si>
  <si>
    <t>吴华</t>
  </si>
  <si>
    <t>马静</t>
  </si>
  <si>
    <t>分离科学</t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</si>
  <si>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00-16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</si>
  <si>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t>祝媛</t>
  </si>
  <si>
    <t>丁霞</t>
  </si>
  <si>
    <t>王晓东</t>
  </si>
  <si>
    <t>物理化学与胶体化学</t>
  </si>
  <si>
    <t>留学生</t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</si>
  <si>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00-10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</si>
  <si>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主楼</t>
    </r>
    <r>
      <rPr>
        <sz val="11"/>
        <rFont val="Times New Roman"/>
        <family val="1"/>
      </rPr>
      <t>116</t>
    </r>
  </si>
  <si>
    <t>高云龙</t>
  </si>
  <si>
    <t>范文卿</t>
  </si>
  <si>
    <r>
      <t>环工</t>
    </r>
    <r>
      <rPr>
        <sz val="11"/>
        <rFont val="Times New Roman"/>
        <family val="1"/>
      </rPr>
      <t>141</t>
    </r>
  </si>
  <si>
    <r>
      <t>教学楼</t>
    </r>
    <r>
      <rPr>
        <sz val="11"/>
        <rFont val="Times New Roman"/>
        <family val="1"/>
      </rPr>
      <t>B201</t>
    </r>
  </si>
  <si>
    <t>戴军</t>
  </si>
  <si>
    <r>
      <t>动药</t>
    </r>
    <r>
      <rPr>
        <sz val="11"/>
        <rFont val="Times New Roman"/>
        <family val="1"/>
      </rPr>
      <t>151</t>
    </r>
  </si>
  <si>
    <r>
      <t>教学楼</t>
    </r>
    <r>
      <rPr>
        <sz val="11"/>
        <rFont val="Times New Roman"/>
        <family val="1"/>
      </rPr>
      <t>B202</t>
    </r>
  </si>
  <si>
    <t>陶亚奇</t>
  </si>
  <si>
    <t>王濛琪</t>
  </si>
  <si>
    <r>
      <t>食工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  <r>
      <rPr>
        <sz val="11"/>
        <rFont val="宋体"/>
        <family val="0"/>
      </rPr>
      <t>、生工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</si>
  <si>
    <r>
      <t>主楼</t>
    </r>
    <r>
      <rPr>
        <sz val="11"/>
        <rFont val="Times New Roman"/>
        <family val="1"/>
      </rPr>
      <t>115</t>
    </r>
  </si>
  <si>
    <t>食品3人：王丹18305186993张舒翔18305182152郭建平15850566299</t>
  </si>
  <si>
    <r>
      <t>食品安全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  <r>
      <rPr>
        <sz val="11"/>
        <rFont val="宋体"/>
        <family val="0"/>
      </rPr>
      <t>、食品卓越</t>
    </r>
    <r>
      <rPr>
        <sz val="11"/>
        <rFont val="Times New Roman"/>
        <family val="1"/>
      </rPr>
      <t>151</t>
    </r>
  </si>
  <si>
    <t>汪欣</t>
  </si>
  <si>
    <t>物理化学</t>
  </si>
  <si>
    <r>
      <t>教四楼</t>
    </r>
    <r>
      <rPr>
        <sz val="11"/>
        <rFont val="Times New Roman"/>
        <family val="1"/>
      </rPr>
      <t>B-603</t>
    </r>
  </si>
  <si>
    <t>王静</t>
  </si>
  <si>
    <t>王子恺</t>
  </si>
  <si>
    <t>近世代数</t>
  </si>
  <si>
    <t>张书浩</t>
  </si>
  <si>
    <t>高等数学</t>
  </si>
  <si>
    <r>
      <t>日语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163</t>
    </r>
  </si>
  <si>
    <t>王贺男</t>
  </si>
  <si>
    <t>外语2人：贾琼、李长钦</t>
  </si>
  <si>
    <r>
      <t>英语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163</t>
    </r>
  </si>
  <si>
    <r>
      <t>教四楼</t>
    </r>
    <r>
      <rPr>
        <sz val="11"/>
        <rFont val="Times New Roman"/>
        <family val="1"/>
      </rPr>
      <t>B-409</t>
    </r>
  </si>
  <si>
    <t>外语2人：杨秋兰、甄亚乐</t>
  </si>
  <si>
    <r>
      <t>法学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</si>
  <si>
    <r>
      <t>教四楼</t>
    </r>
    <r>
      <rPr>
        <sz val="11"/>
        <rFont val="Times New Roman"/>
        <family val="1"/>
      </rPr>
      <t>B-203</t>
    </r>
    <r>
      <rPr>
        <sz val="11"/>
        <rFont val="宋体"/>
        <family val="0"/>
      </rPr>
      <t>、教四楼</t>
    </r>
    <r>
      <rPr>
        <sz val="11"/>
        <rFont val="Times New Roman"/>
        <family val="1"/>
      </rPr>
      <t>B-209</t>
    </r>
    <r>
      <rPr>
        <sz val="11"/>
        <rFont val="宋体"/>
        <family val="0"/>
      </rPr>
      <t>（重修）</t>
    </r>
  </si>
  <si>
    <t>人文1人：陶怡15261675637</t>
  </si>
  <si>
    <r>
      <t>社会</t>
    </r>
    <r>
      <rPr>
        <sz val="11"/>
        <rFont val="Times New Roman"/>
        <family val="1"/>
      </rPr>
      <t>161</t>
    </r>
  </si>
  <si>
    <r>
      <t>教四楼</t>
    </r>
    <r>
      <rPr>
        <sz val="11"/>
        <rFont val="Times New Roman"/>
        <family val="1"/>
      </rPr>
      <t>B-407</t>
    </r>
    <r>
      <rPr>
        <sz val="11"/>
        <rFont val="宋体"/>
        <family val="0"/>
      </rPr>
      <t>、教四楼</t>
    </r>
    <r>
      <rPr>
        <sz val="11"/>
        <rFont val="Times New Roman"/>
        <family val="1"/>
      </rPr>
      <t>B-409</t>
    </r>
    <r>
      <rPr>
        <sz val="11"/>
        <rFont val="宋体"/>
        <family val="0"/>
      </rPr>
      <t>（重修）</t>
    </r>
  </si>
  <si>
    <t>人文1人：王彬15261866875</t>
  </si>
  <si>
    <t>离散数学</t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</si>
  <si>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00-16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</si>
  <si>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教四楼</t>
    </r>
    <r>
      <rPr>
        <sz val="11"/>
        <rFont val="Times New Roman"/>
        <family val="1"/>
      </rPr>
      <t>B-203</t>
    </r>
    <r>
      <rPr>
        <sz val="11"/>
        <rFont val="宋体"/>
        <family val="0"/>
      </rPr>
      <t>、教四楼</t>
    </r>
    <r>
      <rPr>
        <sz val="11"/>
        <rFont val="Times New Roman"/>
        <family val="1"/>
      </rPr>
      <t>B-209</t>
    </r>
    <r>
      <rPr>
        <sz val="11"/>
        <rFont val="宋体"/>
        <family val="0"/>
      </rPr>
      <t>（重修及外专业选课）</t>
    </r>
  </si>
  <si>
    <r>
      <t>信科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</si>
  <si>
    <t>陈朝霞</t>
  </si>
  <si>
    <t>张广乐</t>
  </si>
  <si>
    <t>数字电路</t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</si>
  <si>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00-10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</si>
  <si>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教学楼</t>
    </r>
    <r>
      <rPr>
        <sz val="11"/>
        <rFont val="Times New Roman"/>
        <family val="1"/>
      </rPr>
      <t>B409</t>
    </r>
    <r>
      <rPr>
        <sz val="11"/>
        <rFont val="宋体"/>
        <family val="0"/>
      </rPr>
      <t>、教学楼</t>
    </r>
    <r>
      <rPr>
        <sz val="11"/>
        <rFont val="Times New Roman"/>
        <family val="1"/>
      </rPr>
      <t>C401</t>
    </r>
    <r>
      <rPr>
        <sz val="11"/>
        <rFont val="宋体"/>
        <family val="0"/>
      </rPr>
      <t>（重、补修）</t>
    </r>
  </si>
  <si>
    <t>周雪勤</t>
  </si>
  <si>
    <t>焦健</t>
  </si>
  <si>
    <t>高建波</t>
  </si>
  <si>
    <t>吴芳</t>
  </si>
  <si>
    <t>刘欢</t>
  </si>
  <si>
    <t>数学分析Ⅰ</t>
  </si>
  <si>
    <r>
      <t>信科</t>
    </r>
    <r>
      <rPr>
        <sz val="11"/>
        <rFont val="Times New Roman"/>
        <family val="1"/>
      </rPr>
      <t>161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162</t>
    </r>
    <r>
      <rPr>
        <sz val="11"/>
        <rFont val="宋体"/>
        <family val="0"/>
      </rPr>
      <t>、统计</t>
    </r>
    <r>
      <rPr>
        <sz val="11"/>
        <rFont val="Times New Roman"/>
        <family val="1"/>
      </rPr>
      <t>161</t>
    </r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</si>
  <si>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00-10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</si>
  <si>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t>蒋文娟</t>
  </si>
  <si>
    <t>数学分析Ⅲ</t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</si>
  <si>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00-16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</si>
  <si>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t>许照军</t>
  </si>
  <si>
    <t>材料化学</t>
  </si>
  <si>
    <r>
      <t>应化</t>
    </r>
    <r>
      <rPr>
        <sz val="11"/>
        <rFont val="Times New Roman"/>
        <family val="1"/>
      </rPr>
      <t>141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142</t>
    </r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</si>
  <si>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00-10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</si>
  <si>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t>王清清</t>
  </si>
  <si>
    <t>仪器分析</t>
  </si>
  <si>
    <r>
      <t>动药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、食品安全</t>
    </r>
    <r>
      <rPr>
        <sz val="11"/>
        <rFont val="Times New Roman"/>
        <family val="1"/>
      </rPr>
      <t>151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152</t>
    </r>
  </si>
  <si>
    <t>戴朋</t>
  </si>
  <si>
    <t>高等代数Ⅰ</t>
  </si>
  <si>
    <r>
      <t>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00-16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00</t>
    </r>
  </si>
  <si>
    <r>
      <t>主楼</t>
    </r>
    <r>
      <rPr>
        <sz val="11"/>
        <rFont val="Times New Roman"/>
        <family val="1"/>
      </rPr>
      <t>133</t>
    </r>
  </si>
  <si>
    <t>张良云</t>
  </si>
  <si>
    <t>陈智，乔宁</t>
  </si>
  <si>
    <r>
      <rPr>
        <sz val="12"/>
        <rFont val="宋体"/>
        <family val="0"/>
      </rPr>
      <t>思想道德修养与法律基础</t>
    </r>
  </si>
  <si>
    <r>
      <rPr>
        <sz val="12"/>
        <rFont val="宋体"/>
        <family val="0"/>
      </rPr>
      <t>统计</t>
    </r>
    <r>
      <rPr>
        <sz val="12"/>
        <rFont val="Times New Roman"/>
        <family val="1"/>
      </rPr>
      <t>161</t>
    </r>
    <r>
      <rPr>
        <sz val="12"/>
        <rFont val="宋体"/>
        <family val="0"/>
      </rPr>
      <t>、信科</t>
    </r>
    <r>
      <rPr>
        <sz val="12"/>
        <rFont val="Times New Roman"/>
        <family val="1"/>
      </rPr>
      <t>161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162</t>
    </r>
  </si>
  <si>
    <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00-16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</t>
    </r>
  </si>
  <si>
    <r>
      <rPr>
        <sz val="12"/>
        <rFont val="宋体"/>
        <family val="0"/>
      </rPr>
      <t>教学楼</t>
    </r>
    <r>
      <rPr>
        <sz val="12"/>
        <rFont val="Times New Roman"/>
        <family val="1"/>
      </rPr>
      <t>C401</t>
    </r>
  </si>
  <si>
    <r>
      <rPr>
        <sz val="12"/>
        <rFont val="宋体"/>
        <family val="0"/>
      </rPr>
      <t>应化</t>
    </r>
    <r>
      <rPr>
        <sz val="12"/>
        <rFont val="Times New Roman"/>
        <family val="1"/>
      </rPr>
      <t>161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162</t>
    </r>
  </si>
  <si>
    <r>
      <rPr>
        <sz val="12"/>
        <rFont val="宋体"/>
        <family val="0"/>
      </rPr>
      <t>教学楼</t>
    </r>
    <r>
      <rPr>
        <sz val="12"/>
        <rFont val="Times New Roman"/>
        <family val="1"/>
      </rPr>
      <t>B409</t>
    </r>
  </si>
  <si>
    <r>
      <rPr>
        <sz val="12"/>
        <rFont val="宋体"/>
        <family val="0"/>
      </rPr>
      <t>毛泽东思想和中国特色社会主义理论体系概论</t>
    </r>
  </si>
  <si>
    <r>
      <rPr>
        <sz val="12"/>
        <rFont val="宋体"/>
        <family val="0"/>
      </rPr>
      <t>应化</t>
    </r>
    <r>
      <rPr>
        <sz val="12"/>
        <rFont val="Times New Roman"/>
        <family val="1"/>
      </rPr>
      <t>151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152</t>
    </r>
  </si>
  <si>
    <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00-16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</t>
    </r>
  </si>
  <si>
    <r>
      <rPr>
        <sz val="12"/>
        <rFont val="宋体"/>
        <family val="0"/>
      </rPr>
      <t>教四楼</t>
    </r>
    <r>
      <rPr>
        <sz val="12"/>
        <rFont val="Times New Roman"/>
        <family val="1"/>
      </rPr>
      <t>B-205</t>
    </r>
  </si>
  <si>
    <r>
      <rPr>
        <sz val="12"/>
        <rFont val="宋体"/>
        <family val="0"/>
      </rPr>
      <t>国防军事导论</t>
    </r>
  </si>
  <si>
    <r>
      <rPr>
        <sz val="12"/>
        <rFont val="宋体"/>
        <family val="0"/>
      </rPr>
      <t>信科</t>
    </r>
    <r>
      <rPr>
        <sz val="12"/>
        <rFont val="Times New Roman"/>
        <family val="1"/>
      </rPr>
      <t>161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162</t>
    </r>
  </si>
  <si>
    <r>
      <t>1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00-16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</t>
    </r>
  </si>
  <si>
    <r>
      <rPr>
        <sz val="12"/>
        <rFont val="宋体"/>
        <family val="0"/>
      </rPr>
      <t>教学楼</t>
    </r>
    <r>
      <rPr>
        <sz val="12"/>
        <rFont val="Times New Roman"/>
        <family val="1"/>
      </rPr>
      <t>B125</t>
    </r>
  </si>
  <si>
    <r>
      <t>统计161，应化</t>
    </r>
    <r>
      <rPr>
        <sz val="12"/>
        <rFont val="Times New Roman"/>
        <family val="1"/>
      </rPr>
      <t>161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162</t>
    </r>
  </si>
  <si>
    <r>
      <rPr>
        <sz val="12"/>
        <rFont val="宋体"/>
        <family val="0"/>
      </rPr>
      <t>教学楼</t>
    </r>
    <r>
      <rPr>
        <sz val="12"/>
        <rFont val="Times New Roman"/>
        <family val="1"/>
      </rPr>
      <t>C201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</si>
</sst>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b/>
      <sz val="11"/>
      <color rgb="FFC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left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0" fontId="8" fillId="35" borderId="9" xfId="0" applyNumberFormat="1" applyFont="1" applyFill="1" applyBorder="1" applyAlignment="1">
      <alignment horizontal="center" vertical="center" wrapText="1"/>
    </xf>
    <xf numFmtId="0" fontId="51" fillId="34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SheetLayoutView="100" workbookViewId="0" topLeftCell="A1">
      <pane xSplit="7" ySplit="1" topLeftCell="H11" activePane="bottomRight" state="frozen"/>
      <selection pane="bottomRight" activeCell="G30" sqref="G30"/>
    </sheetView>
  </sheetViews>
  <sheetFormatPr defaultColWidth="9.00390625" defaultRowHeight="14.25"/>
  <cols>
    <col min="1" max="1" width="10.50390625" style="13" customWidth="1"/>
    <col min="2" max="2" width="25.125" style="13" customWidth="1"/>
    <col min="3" max="3" width="5.25390625" style="13" customWidth="1"/>
    <col min="4" max="4" width="17.625" style="13" customWidth="1"/>
    <col min="5" max="5" width="27.75390625" style="14" customWidth="1"/>
    <col min="6" max="6" width="12.75390625" style="15" customWidth="1"/>
    <col min="7" max="7" width="35.875" style="16" customWidth="1"/>
    <col min="8" max="16384" width="9.00390625" style="13" customWidth="1"/>
  </cols>
  <sheetData>
    <row r="1" spans="1:7" ht="40.5" customHeight="1">
      <c r="A1" s="17" t="s">
        <v>0</v>
      </c>
      <c r="B1" s="18"/>
      <c r="C1" s="18"/>
      <c r="D1" s="18"/>
      <c r="E1" s="18"/>
      <c r="F1" s="19"/>
      <c r="G1" s="19"/>
    </row>
    <row r="2" spans="1:7" s="10" customFormat="1" ht="51.75" customHeight="1">
      <c r="A2" s="20" t="s">
        <v>1</v>
      </c>
      <c r="B2" s="20" t="s">
        <v>2</v>
      </c>
      <c r="C2" s="20" t="s">
        <v>3</v>
      </c>
      <c r="D2" s="20" t="s">
        <v>4</v>
      </c>
      <c r="E2" s="21" t="s">
        <v>5</v>
      </c>
      <c r="F2" s="20" t="s">
        <v>6</v>
      </c>
      <c r="G2" s="22" t="s">
        <v>7</v>
      </c>
    </row>
    <row r="3" spans="1:7" s="11" customFormat="1" ht="15" customHeight="1">
      <c r="A3" s="23" t="s">
        <v>8</v>
      </c>
      <c r="B3" s="24" t="s">
        <v>9</v>
      </c>
      <c r="C3" s="25">
        <v>34</v>
      </c>
      <c r="D3" s="25" t="s">
        <v>10</v>
      </c>
      <c r="E3" s="26" t="s">
        <v>11</v>
      </c>
      <c r="F3" s="27" t="s">
        <v>12</v>
      </c>
      <c r="G3" s="27" t="s">
        <v>13</v>
      </c>
    </row>
    <row r="4" spans="1:7" s="11" customFormat="1" ht="15" customHeight="1">
      <c r="A4" s="23" t="s">
        <v>8</v>
      </c>
      <c r="B4" s="24" t="s">
        <v>14</v>
      </c>
      <c r="C4" s="25">
        <v>35</v>
      </c>
      <c r="D4" s="25" t="s">
        <v>10</v>
      </c>
      <c r="E4" s="26" t="s">
        <v>15</v>
      </c>
      <c r="F4" s="27" t="s">
        <v>16</v>
      </c>
      <c r="G4" s="27" t="s">
        <v>17</v>
      </c>
    </row>
    <row r="5" spans="1:7" s="11" customFormat="1" ht="15" customHeight="1">
      <c r="A5" s="24" t="s">
        <v>18</v>
      </c>
      <c r="B5" s="24" t="s">
        <v>19</v>
      </c>
      <c r="C5" s="25">
        <f>31+30</f>
        <v>61</v>
      </c>
      <c r="D5" s="25" t="s">
        <v>10</v>
      </c>
      <c r="E5" s="26" t="s">
        <v>20</v>
      </c>
      <c r="F5" s="27" t="s">
        <v>21</v>
      </c>
      <c r="G5" s="28" t="s">
        <v>22</v>
      </c>
    </row>
    <row r="6" spans="1:7" s="11" customFormat="1" ht="15" customHeight="1">
      <c r="A6" s="24" t="s">
        <v>18</v>
      </c>
      <c r="B6" s="24" t="s">
        <v>23</v>
      </c>
      <c r="C6" s="25">
        <f>30+30</f>
        <v>60</v>
      </c>
      <c r="D6" s="25" t="s">
        <v>10</v>
      </c>
      <c r="E6" s="26" t="s">
        <v>24</v>
      </c>
      <c r="F6" s="27" t="s">
        <v>25</v>
      </c>
      <c r="G6" s="28" t="s">
        <v>26</v>
      </c>
    </row>
    <row r="7" spans="1:7" s="11" customFormat="1" ht="15" customHeight="1">
      <c r="A7" s="24" t="s">
        <v>27</v>
      </c>
      <c r="B7" s="24" t="s">
        <v>28</v>
      </c>
      <c r="C7" s="25">
        <f>30+26</f>
        <v>56</v>
      </c>
      <c r="D7" s="25" t="s">
        <v>10</v>
      </c>
      <c r="E7" s="29" t="s">
        <v>29</v>
      </c>
      <c r="F7" s="24" t="s">
        <v>30</v>
      </c>
      <c r="G7" s="27" t="s">
        <v>31</v>
      </c>
    </row>
    <row r="8" spans="1:7" s="11" customFormat="1" ht="15" customHeight="1">
      <c r="A8" s="23" t="s">
        <v>27</v>
      </c>
      <c r="B8" s="23" t="s">
        <v>32</v>
      </c>
      <c r="C8" s="25">
        <f>29+29</f>
        <v>58</v>
      </c>
      <c r="D8" s="25" t="s">
        <v>10</v>
      </c>
      <c r="E8" s="29" t="s">
        <v>33</v>
      </c>
      <c r="F8" s="27" t="s">
        <v>34</v>
      </c>
      <c r="G8" s="27" t="s">
        <v>35</v>
      </c>
    </row>
    <row r="9" spans="1:7" s="11" customFormat="1" ht="15" customHeight="1">
      <c r="A9" s="23" t="s">
        <v>27</v>
      </c>
      <c r="B9" s="24" t="s">
        <v>36</v>
      </c>
      <c r="C9" s="25">
        <f>34+30</f>
        <v>64</v>
      </c>
      <c r="D9" s="25" t="s">
        <v>10</v>
      </c>
      <c r="E9" s="26" t="s">
        <v>37</v>
      </c>
      <c r="F9" s="24" t="s">
        <v>38</v>
      </c>
      <c r="G9" s="27" t="s">
        <v>39</v>
      </c>
    </row>
    <row r="10" spans="1:7" s="11" customFormat="1" ht="15" customHeight="1">
      <c r="A10" s="23" t="s">
        <v>27</v>
      </c>
      <c r="B10" s="24" t="s">
        <v>40</v>
      </c>
      <c r="C10" s="25">
        <f>28+24+28+28</f>
        <v>108</v>
      </c>
      <c r="D10" s="25" t="s">
        <v>10</v>
      </c>
      <c r="E10" s="26" t="s">
        <v>41</v>
      </c>
      <c r="F10" s="27" t="s">
        <v>42</v>
      </c>
      <c r="G10" s="28" t="s">
        <v>43</v>
      </c>
    </row>
    <row r="11" spans="1:7" s="11" customFormat="1" ht="15" customHeight="1">
      <c r="A11" s="23" t="s">
        <v>27</v>
      </c>
      <c r="B11" s="24" t="s">
        <v>44</v>
      </c>
      <c r="C11" s="25">
        <f>31+29</f>
        <v>60</v>
      </c>
      <c r="D11" s="25" t="s">
        <v>10</v>
      </c>
      <c r="E11" s="26" t="s">
        <v>45</v>
      </c>
      <c r="F11" s="27" t="s">
        <v>46</v>
      </c>
      <c r="G11" s="30" t="s">
        <v>47</v>
      </c>
    </row>
    <row r="12" spans="1:7" s="11" customFormat="1" ht="15" customHeight="1">
      <c r="A12" s="23" t="s">
        <v>27</v>
      </c>
      <c r="B12" s="24" t="s">
        <v>48</v>
      </c>
      <c r="C12" s="25">
        <f>31+23</f>
        <v>54</v>
      </c>
      <c r="D12" s="25" t="s">
        <v>10</v>
      </c>
      <c r="E12" s="26" t="s">
        <v>49</v>
      </c>
      <c r="F12" s="27" t="s">
        <v>50</v>
      </c>
      <c r="G12" s="28" t="s">
        <v>51</v>
      </c>
    </row>
    <row r="13" spans="1:7" s="11" customFormat="1" ht="15" customHeight="1">
      <c r="A13" s="23" t="s">
        <v>27</v>
      </c>
      <c r="B13" s="24" t="s">
        <v>52</v>
      </c>
      <c r="C13" s="25">
        <f>30+30</f>
        <v>60</v>
      </c>
      <c r="D13" s="25" t="s">
        <v>10</v>
      </c>
      <c r="E13" s="26" t="s">
        <v>53</v>
      </c>
      <c r="F13" s="24" t="s">
        <v>54</v>
      </c>
      <c r="G13" s="31" t="s">
        <v>55</v>
      </c>
    </row>
    <row r="14" spans="1:7" s="11" customFormat="1" ht="15" customHeight="1">
      <c r="A14" s="23" t="s">
        <v>27</v>
      </c>
      <c r="B14" s="24" t="s">
        <v>56</v>
      </c>
      <c r="C14" s="25">
        <f>30+30</f>
        <v>60</v>
      </c>
      <c r="D14" s="25" t="s">
        <v>10</v>
      </c>
      <c r="E14" s="26" t="s">
        <v>57</v>
      </c>
      <c r="F14" s="27" t="s">
        <v>58</v>
      </c>
      <c r="G14" s="27" t="s">
        <v>59</v>
      </c>
    </row>
    <row r="15" spans="1:7" s="11" customFormat="1" ht="15" customHeight="1">
      <c r="A15" s="23" t="s">
        <v>27</v>
      </c>
      <c r="B15" s="24" t="s">
        <v>60</v>
      </c>
      <c r="C15" s="25">
        <f aca="true" t="shared" si="0" ref="C15:C18">31+30</f>
        <v>61</v>
      </c>
      <c r="D15" s="25" t="s">
        <v>10</v>
      </c>
      <c r="E15" s="26" t="s">
        <v>61</v>
      </c>
      <c r="F15" s="27" t="s">
        <v>62</v>
      </c>
      <c r="G15" s="28" t="s">
        <v>63</v>
      </c>
    </row>
    <row r="16" spans="1:7" s="11" customFormat="1" ht="15" customHeight="1">
      <c r="A16" s="23" t="s">
        <v>27</v>
      </c>
      <c r="B16" s="24" t="s">
        <v>64</v>
      </c>
      <c r="C16" s="25">
        <f>30+31</f>
        <v>61</v>
      </c>
      <c r="D16" s="25" t="s">
        <v>10</v>
      </c>
      <c r="E16" s="26" t="s">
        <v>65</v>
      </c>
      <c r="F16" s="27" t="s">
        <v>66</v>
      </c>
      <c r="G16" s="28" t="s">
        <v>67</v>
      </c>
    </row>
    <row r="17" spans="1:7" s="11" customFormat="1" ht="15" customHeight="1">
      <c r="A17" s="23" t="s">
        <v>27</v>
      </c>
      <c r="B17" s="24" t="s">
        <v>68</v>
      </c>
      <c r="C17" s="25">
        <f t="shared" si="0"/>
        <v>61</v>
      </c>
      <c r="D17" s="25" t="s">
        <v>10</v>
      </c>
      <c r="E17" s="26" t="s">
        <v>69</v>
      </c>
      <c r="F17" s="27" t="s">
        <v>70</v>
      </c>
      <c r="G17" s="27" t="s">
        <v>71</v>
      </c>
    </row>
    <row r="18" spans="1:7" s="11" customFormat="1" ht="15" customHeight="1">
      <c r="A18" s="23" t="s">
        <v>27</v>
      </c>
      <c r="B18" s="24" t="s">
        <v>72</v>
      </c>
      <c r="C18" s="25">
        <f t="shared" si="0"/>
        <v>61</v>
      </c>
      <c r="D18" s="25" t="s">
        <v>10</v>
      </c>
      <c r="E18" s="26" t="s">
        <v>73</v>
      </c>
      <c r="F18" s="27" t="s">
        <v>74</v>
      </c>
      <c r="G18" s="27" t="s">
        <v>75</v>
      </c>
    </row>
    <row r="19" spans="1:7" s="11" customFormat="1" ht="15" customHeight="1">
      <c r="A19" s="23" t="s">
        <v>27</v>
      </c>
      <c r="B19" s="24" t="s">
        <v>76</v>
      </c>
      <c r="C19" s="25">
        <f>34+27</f>
        <v>61</v>
      </c>
      <c r="D19" s="25" t="s">
        <v>10</v>
      </c>
      <c r="E19" s="26" t="s">
        <v>77</v>
      </c>
      <c r="F19" s="27" t="s">
        <v>78</v>
      </c>
      <c r="G19" s="27" t="s">
        <v>79</v>
      </c>
    </row>
    <row r="20" spans="1:7" s="11" customFormat="1" ht="15" customHeight="1">
      <c r="A20" s="23" t="s">
        <v>27</v>
      </c>
      <c r="B20" s="24" t="s">
        <v>80</v>
      </c>
      <c r="C20" s="25">
        <f>30+30</f>
        <v>60</v>
      </c>
      <c r="D20" s="25" t="s">
        <v>10</v>
      </c>
      <c r="E20" s="26" t="s">
        <v>81</v>
      </c>
      <c r="F20" s="27" t="s">
        <v>82</v>
      </c>
      <c r="G20" s="27" t="s">
        <v>83</v>
      </c>
    </row>
    <row r="21" spans="1:7" s="11" customFormat="1" ht="15" customHeight="1">
      <c r="A21" s="23" t="s">
        <v>27</v>
      </c>
      <c r="B21" s="24" t="s">
        <v>84</v>
      </c>
      <c r="C21" s="25">
        <f>25+25+23+30</f>
        <v>103</v>
      </c>
      <c r="D21" s="25" t="s">
        <v>10</v>
      </c>
      <c r="E21" s="26" t="s">
        <v>85</v>
      </c>
      <c r="F21" s="27" t="s">
        <v>86</v>
      </c>
      <c r="G21" s="27" t="s">
        <v>87</v>
      </c>
    </row>
    <row r="22" spans="1:7" s="11" customFormat="1" ht="15" customHeight="1">
      <c r="A22" s="23" t="s">
        <v>27</v>
      </c>
      <c r="B22" s="24" t="s">
        <v>88</v>
      </c>
      <c r="C22" s="25">
        <f>24+24+23</f>
        <v>71</v>
      </c>
      <c r="D22" s="25" t="s">
        <v>10</v>
      </c>
      <c r="E22" s="26" t="s">
        <v>89</v>
      </c>
      <c r="F22" s="27" t="s">
        <v>90</v>
      </c>
      <c r="G22" s="24" t="s">
        <v>91</v>
      </c>
    </row>
    <row r="23" spans="1:7" s="11" customFormat="1" ht="15" customHeight="1">
      <c r="A23" s="24" t="s">
        <v>92</v>
      </c>
      <c r="B23" s="23" t="s">
        <v>93</v>
      </c>
      <c r="C23" s="25">
        <v>80</v>
      </c>
      <c r="D23" s="25" t="s">
        <v>94</v>
      </c>
      <c r="E23" s="29" t="s">
        <v>61</v>
      </c>
      <c r="F23" s="27" t="s">
        <v>95</v>
      </c>
      <c r="G23" s="27" t="s">
        <v>96</v>
      </c>
    </row>
    <row r="24" spans="1:7" s="11" customFormat="1" ht="15" customHeight="1">
      <c r="A24" s="23" t="s">
        <v>92</v>
      </c>
      <c r="B24" s="24" t="s">
        <v>97</v>
      </c>
      <c r="C24" s="25">
        <f>48+30</f>
        <v>78</v>
      </c>
      <c r="D24" s="25" t="s">
        <v>94</v>
      </c>
      <c r="E24" s="26" t="s">
        <v>98</v>
      </c>
      <c r="F24" s="27" t="s">
        <v>99</v>
      </c>
      <c r="G24" s="28" t="s">
        <v>100</v>
      </c>
    </row>
    <row r="25" spans="1:7" s="11" customFormat="1" ht="15" customHeight="1">
      <c r="A25" s="23" t="s">
        <v>92</v>
      </c>
      <c r="B25" s="23" t="s">
        <v>101</v>
      </c>
      <c r="C25" s="25">
        <v>51</v>
      </c>
      <c r="D25" s="25" t="s">
        <v>94</v>
      </c>
      <c r="E25" s="29" t="s">
        <v>102</v>
      </c>
      <c r="F25" s="27" t="s">
        <v>103</v>
      </c>
      <c r="G25" s="28" t="s">
        <v>104</v>
      </c>
    </row>
    <row r="26" spans="1:7" s="11" customFormat="1" ht="15" customHeight="1">
      <c r="A26" s="23" t="s">
        <v>92</v>
      </c>
      <c r="B26" s="23" t="s">
        <v>105</v>
      </c>
      <c r="C26" s="25">
        <v>30</v>
      </c>
      <c r="D26" s="25" t="s">
        <v>94</v>
      </c>
      <c r="E26" s="29" t="s">
        <v>106</v>
      </c>
      <c r="F26" s="27" t="s">
        <v>66</v>
      </c>
      <c r="G26" s="27" t="s">
        <v>107</v>
      </c>
    </row>
    <row r="27" spans="1:7" s="11" customFormat="1" ht="15" customHeight="1">
      <c r="A27" s="23" t="s">
        <v>92</v>
      </c>
      <c r="B27" s="23" t="s">
        <v>108</v>
      </c>
      <c r="C27" s="25">
        <f>29+29</f>
        <v>58</v>
      </c>
      <c r="D27" s="25" t="s">
        <v>94</v>
      </c>
      <c r="E27" s="29" t="s">
        <v>109</v>
      </c>
      <c r="F27" s="27" t="s">
        <v>38</v>
      </c>
      <c r="G27" s="24" t="s">
        <v>78</v>
      </c>
    </row>
    <row r="28" spans="1:7" s="11" customFormat="1" ht="15" customHeight="1">
      <c r="A28" s="23" t="s">
        <v>92</v>
      </c>
      <c r="B28" s="23" t="s">
        <v>110</v>
      </c>
      <c r="C28" s="25">
        <v>59</v>
      </c>
      <c r="D28" s="25" t="s">
        <v>94</v>
      </c>
      <c r="E28" s="29" t="s">
        <v>111</v>
      </c>
      <c r="F28" s="24" t="s">
        <v>112</v>
      </c>
      <c r="G28" s="32" t="s">
        <v>113</v>
      </c>
    </row>
    <row r="29" spans="1:7" s="11" customFormat="1" ht="15" customHeight="1">
      <c r="A29" s="23" t="s">
        <v>92</v>
      </c>
      <c r="B29" s="23" t="s">
        <v>114</v>
      </c>
      <c r="C29" s="25">
        <f>30+32</f>
        <v>62</v>
      </c>
      <c r="D29" s="25" t="s">
        <v>94</v>
      </c>
      <c r="E29" s="29" t="s">
        <v>115</v>
      </c>
      <c r="F29" s="27" t="s">
        <v>54</v>
      </c>
      <c r="G29" s="32" t="s">
        <v>116</v>
      </c>
    </row>
    <row r="30" spans="1:7" s="11" customFormat="1" ht="27.75" customHeight="1">
      <c r="A30" s="23" t="s">
        <v>92</v>
      </c>
      <c r="B30" s="23" t="s">
        <v>117</v>
      </c>
      <c r="C30" s="25">
        <f>28+24+25+26</f>
        <v>103</v>
      </c>
      <c r="D30" s="25" t="s">
        <v>94</v>
      </c>
      <c r="E30" s="29" t="s">
        <v>85</v>
      </c>
      <c r="F30" s="27" t="s">
        <v>118</v>
      </c>
      <c r="G30" s="32" t="s">
        <v>119</v>
      </c>
    </row>
    <row r="31" spans="1:7" s="11" customFormat="1" ht="15" customHeight="1">
      <c r="A31" s="23" t="s">
        <v>92</v>
      </c>
      <c r="B31" s="23" t="s">
        <v>120</v>
      </c>
      <c r="C31" s="25">
        <f>35+35</f>
        <v>70</v>
      </c>
      <c r="D31" s="25" t="s">
        <v>94</v>
      </c>
      <c r="E31" s="26" t="s">
        <v>69</v>
      </c>
      <c r="F31" s="27" t="s">
        <v>46</v>
      </c>
      <c r="G31" s="32" t="s">
        <v>121</v>
      </c>
    </row>
    <row r="32" spans="1:7" s="12" customFormat="1" ht="15" customHeight="1">
      <c r="A32" s="24" t="s">
        <v>92</v>
      </c>
      <c r="B32" s="24" t="s">
        <v>122</v>
      </c>
      <c r="C32" s="25">
        <v>31</v>
      </c>
      <c r="D32" s="25" t="s">
        <v>94</v>
      </c>
      <c r="E32" s="26" t="s">
        <v>123</v>
      </c>
      <c r="F32" s="33" t="s">
        <v>124</v>
      </c>
      <c r="G32" s="27" t="s">
        <v>125</v>
      </c>
    </row>
    <row r="33" spans="1:7" s="11" customFormat="1" ht="15" customHeight="1">
      <c r="A33" s="24" t="s">
        <v>92</v>
      </c>
      <c r="B33" s="24" t="s">
        <v>126</v>
      </c>
      <c r="C33" s="25">
        <f>30+30</f>
        <v>60</v>
      </c>
      <c r="D33" s="25" t="s">
        <v>94</v>
      </c>
      <c r="E33" s="26" t="s">
        <v>127</v>
      </c>
      <c r="F33" s="27" t="s">
        <v>128</v>
      </c>
      <c r="G33" s="27" t="s">
        <v>129</v>
      </c>
    </row>
    <row r="34" spans="1:7" s="11" customFormat="1" ht="15" customHeight="1">
      <c r="A34" s="23" t="s">
        <v>92</v>
      </c>
      <c r="B34" s="24" t="s">
        <v>130</v>
      </c>
      <c r="C34" s="25">
        <f>23+23</f>
        <v>46</v>
      </c>
      <c r="D34" s="25" t="s">
        <v>94</v>
      </c>
      <c r="E34" s="26" t="s">
        <v>131</v>
      </c>
      <c r="F34" s="27" t="s">
        <v>70</v>
      </c>
      <c r="G34" s="28" t="s">
        <v>132</v>
      </c>
    </row>
    <row r="35" spans="1:7" s="11" customFormat="1" ht="15" customHeight="1">
      <c r="A35" s="23" t="s">
        <v>92</v>
      </c>
      <c r="B35" s="24" t="s">
        <v>133</v>
      </c>
      <c r="C35" s="25">
        <f>30+30</f>
        <v>60</v>
      </c>
      <c r="D35" s="25" t="s">
        <v>94</v>
      </c>
      <c r="E35" s="26" t="s">
        <v>134</v>
      </c>
      <c r="F35" s="27" t="s">
        <v>135</v>
      </c>
      <c r="G35" s="28" t="s">
        <v>136</v>
      </c>
    </row>
    <row r="36" spans="1:7" s="11" customFormat="1" ht="15" customHeight="1">
      <c r="A36" s="23" t="s">
        <v>92</v>
      </c>
      <c r="B36" s="24" t="s">
        <v>137</v>
      </c>
      <c r="C36" s="25">
        <f>29+27</f>
        <v>56</v>
      </c>
      <c r="D36" s="25" t="s">
        <v>94</v>
      </c>
      <c r="E36" s="26" t="s">
        <v>138</v>
      </c>
      <c r="F36" s="27" t="s">
        <v>71</v>
      </c>
      <c r="G36" s="28" t="s">
        <v>139</v>
      </c>
    </row>
    <row r="37" spans="1:7" s="11" customFormat="1" ht="15" customHeight="1">
      <c r="A37" s="23" t="s">
        <v>92</v>
      </c>
      <c r="B37" s="24" t="s">
        <v>140</v>
      </c>
      <c r="C37" s="25">
        <f>20+20</f>
        <v>40</v>
      </c>
      <c r="D37" s="25" t="s">
        <v>94</v>
      </c>
      <c r="E37" s="26" t="s">
        <v>41</v>
      </c>
      <c r="F37" s="27" t="s">
        <v>141</v>
      </c>
      <c r="G37" s="28" t="s">
        <v>142</v>
      </c>
    </row>
    <row r="38" spans="1:7" s="11" customFormat="1" ht="31.5" customHeight="1">
      <c r="A38" s="23" t="s">
        <v>92</v>
      </c>
      <c r="B38" s="24" t="s">
        <v>143</v>
      </c>
      <c r="C38" s="25">
        <f>24+25+25+23</f>
        <v>97</v>
      </c>
      <c r="D38" s="25" t="s">
        <v>144</v>
      </c>
      <c r="E38" s="26" t="s">
        <v>20</v>
      </c>
      <c r="F38" s="27" t="s">
        <v>145</v>
      </c>
      <c r="G38" s="28" t="s">
        <v>146</v>
      </c>
    </row>
    <row r="39" spans="1:7" s="11" customFormat="1" ht="15" customHeight="1">
      <c r="A39" s="23" t="s">
        <v>92</v>
      </c>
      <c r="B39" s="24" t="s">
        <v>147</v>
      </c>
      <c r="C39" s="25">
        <f>18+22</f>
        <v>40</v>
      </c>
      <c r="D39" s="25" t="s">
        <v>94</v>
      </c>
      <c r="E39" s="26" t="s">
        <v>148</v>
      </c>
      <c r="F39" s="27" t="s">
        <v>149</v>
      </c>
      <c r="G39" s="27" t="s">
        <v>150</v>
      </c>
    </row>
    <row r="40" spans="1:7" s="11" customFormat="1" ht="15" customHeight="1">
      <c r="A40" s="23" t="s">
        <v>92</v>
      </c>
      <c r="B40" s="24" t="s">
        <v>151</v>
      </c>
      <c r="C40" s="25">
        <f>35+22</f>
        <v>57</v>
      </c>
      <c r="D40" s="25" t="s">
        <v>94</v>
      </c>
      <c r="E40" s="26" t="s">
        <v>152</v>
      </c>
      <c r="F40" s="27" t="s">
        <v>153</v>
      </c>
      <c r="G40" s="27" t="s">
        <v>154</v>
      </c>
    </row>
    <row r="41" spans="1:7" s="11" customFormat="1" ht="15" customHeight="1">
      <c r="A41" s="23" t="s">
        <v>92</v>
      </c>
      <c r="B41" s="24" t="s">
        <v>155</v>
      </c>
      <c r="C41" s="25">
        <f>29+26</f>
        <v>55</v>
      </c>
      <c r="D41" s="25" t="s">
        <v>94</v>
      </c>
      <c r="E41" s="26" t="s">
        <v>49</v>
      </c>
      <c r="F41" s="27" t="s">
        <v>156</v>
      </c>
      <c r="G41" s="28" t="s">
        <v>157</v>
      </c>
    </row>
    <row r="42" spans="1:7" s="11" customFormat="1" ht="15" customHeight="1">
      <c r="A42" s="23" t="s">
        <v>92</v>
      </c>
      <c r="B42" s="24" t="s">
        <v>158</v>
      </c>
      <c r="C42" s="25">
        <f>28+27</f>
        <v>55</v>
      </c>
      <c r="D42" s="25" t="s">
        <v>94</v>
      </c>
      <c r="E42" s="26" t="s">
        <v>159</v>
      </c>
      <c r="F42" s="34" t="s">
        <v>160</v>
      </c>
      <c r="G42" s="28" t="s">
        <v>161</v>
      </c>
    </row>
    <row r="43" spans="1:7" s="11" customFormat="1" ht="15" customHeight="1">
      <c r="A43" s="23" t="s">
        <v>92</v>
      </c>
      <c r="B43" s="24" t="s">
        <v>162</v>
      </c>
      <c r="C43" s="25">
        <f>30+30</f>
        <v>60</v>
      </c>
      <c r="D43" s="25" t="s">
        <v>94</v>
      </c>
      <c r="E43" s="26" t="s">
        <v>163</v>
      </c>
      <c r="F43" s="27" t="s">
        <v>164</v>
      </c>
      <c r="G43" s="27" t="s">
        <v>165</v>
      </c>
    </row>
    <row r="44" spans="1:7" s="11" customFormat="1" ht="15" customHeight="1">
      <c r="A44" s="23" t="s">
        <v>92</v>
      </c>
      <c r="B44" s="24" t="s">
        <v>166</v>
      </c>
      <c r="C44" s="25">
        <f>28+19</f>
        <v>47</v>
      </c>
      <c r="D44" s="25" t="s">
        <v>94</v>
      </c>
      <c r="E44" s="26" t="s">
        <v>41</v>
      </c>
      <c r="F44" s="27" t="s">
        <v>167</v>
      </c>
      <c r="G44" s="32" t="s">
        <v>168</v>
      </c>
    </row>
    <row r="45" spans="1:7" s="11" customFormat="1" ht="15" customHeight="1">
      <c r="A45" s="23" t="s">
        <v>92</v>
      </c>
      <c r="B45" s="24" t="s">
        <v>169</v>
      </c>
      <c r="C45" s="25">
        <f>30+34</f>
        <v>64</v>
      </c>
      <c r="D45" s="25" t="s">
        <v>94</v>
      </c>
      <c r="E45" s="26" t="s">
        <v>170</v>
      </c>
      <c r="F45" s="27" t="s">
        <v>171</v>
      </c>
      <c r="G45" s="27" t="s">
        <v>172</v>
      </c>
    </row>
    <row r="46" spans="1:7" s="11" customFormat="1" ht="15" customHeight="1">
      <c r="A46" s="24" t="s">
        <v>173</v>
      </c>
      <c r="B46" s="24" t="s">
        <v>174</v>
      </c>
      <c r="C46" s="25">
        <f>27+28</f>
        <v>55</v>
      </c>
      <c r="D46" s="25" t="s">
        <v>175</v>
      </c>
      <c r="E46" s="26" t="s">
        <v>148</v>
      </c>
      <c r="F46" s="27" t="s">
        <v>25</v>
      </c>
      <c r="G46" s="35" t="s">
        <v>176</v>
      </c>
    </row>
    <row r="47" spans="1:7" s="11" customFormat="1" ht="15" customHeight="1">
      <c r="A47" s="24" t="s">
        <v>177</v>
      </c>
      <c r="B47" s="24" t="s">
        <v>178</v>
      </c>
      <c r="C47" s="25">
        <v>30</v>
      </c>
      <c r="D47" s="25" t="s">
        <v>175</v>
      </c>
      <c r="E47" s="26" t="s">
        <v>179</v>
      </c>
      <c r="F47" s="27" t="s">
        <v>82</v>
      </c>
      <c r="G47" s="27" t="s">
        <v>180</v>
      </c>
    </row>
    <row r="48" spans="1:7" s="11" customFormat="1" ht="15" customHeight="1">
      <c r="A48" s="24" t="s">
        <v>177</v>
      </c>
      <c r="B48" s="24" t="s">
        <v>181</v>
      </c>
      <c r="C48" s="25">
        <f>40+39</f>
        <v>79</v>
      </c>
      <c r="D48" s="25" t="s">
        <v>175</v>
      </c>
      <c r="E48" s="26" t="s">
        <v>20</v>
      </c>
      <c r="F48" s="27" t="s">
        <v>156</v>
      </c>
      <c r="G48" s="28" t="s">
        <v>182</v>
      </c>
    </row>
    <row r="49" spans="1:7" s="11" customFormat="1" ht="15" customHeight="1">
      <c r="A49" s="24" t="s">
        <v>177</v>
      </c>
      <c r="B49" s="24" t="s">
        <v>183</v>
      </c>
      <c r="C49" s="25">
        <f>42+41</f>
        <v>83</v>
      </c>
      <c r="D49" s="25" t="s">
        <v>175</v>
      </c>
      <c r="E49" s="26" t="s">
        <v>184</v>
      </c>
      <c r="F49" s="27" t="s">
        <v>185</v>
      </c>
      <c r="G49" s="32" t="s">
        <v>186</v>
      </c>
    </row>
    <row r="50" spans="1:8" s="11" customFormat="1" ht="15" customHeight="1">
      <c r="A50" s="24" t="s">
        <v>177</v>
      </c>
      <c r="B50" s="24" t="s">
        <v>187</v>
      </c>
      <c r="C50" s="25">
        <f>31</f>
        <v>31</v>
      </c>
      <c r="D50" s="25" t="s">
        <v>175</v>
      </c>
      <c r="E50" s="26" t="s">
        <v>115</v>
      </c>
      <c r="F50" s="27" t="s">
        <v>83</v>
      </c>
      <c r="G50" s="32" t="s">
        <v>188</v>
      </c>
      <c r="H50" s="15"/>
    </row>
    <row r="51" spans="1:7" s="11" customFormat="1" ht="15" customHeight="1">
      <c r="A51" s="24" t="s">
        <v>177</v>
      </c>
      <c r="B51" s="24" t="s">
        <v>189</v>
      </c>
      <c r="C51" s="25">
        <f>34+32+27</f>
        <v>93</v>
      </c>
      <c r="D51" s="25" t="s">
        <v>175</v>
      </c>
      <c r="E51" s="26" t="s">
        <v>190</v>
      </c>
      <c r="F51" s="27" t="s">
        <v>191</v>
      </c>
      <c r="G51" s="32" t="s">
        <v>192</v>
      </c>
    </row>
    <row r="52" spans="1:7" s="11" customFormat="1" ht="15" customHeight="1">
      <c r="A52" s="24" t="s">
        <v>177</v>
      </c>
      <c r="B52" s="24" t="s">
        <v>193</v>
      </c>
      <c r="C52" s="25">
        <f>34+33</f>
        <v>67</v>
      </c>
      <c r="D52" s="25" t="s">
        <v>175</v>
      </c>
      <c r="E52" s="26" t="s">
        <v>194</v>
      </c>
      <c r="F52" s="27" t="s">
        <v>149</v>
      </c>
      <c r="G52" s="32" t="s">
        <v>195</v>
      </c>
    </row>
    <row r="53" spans="1:7" s="11" customFormat="1" ht="15" customHeight="1">
      <c r="A53" s="24" t="s">
        <v>177</v>
      </c>
      <c r="B53" s="24" t="s">
        <v>196</v>
      </c>
      <c r="C53" s="25">
        <f>26+27+26+25</f>
        <v>104</v>
      </c>
      <c r="D53" s="25" t="s">
        <v>175</v>
      </c>
      <c r="E53" s="26" t="s">
        <v>61</v>
      </c>
      <c r="F53" s="27" t="s">
        <v>197</v>
      </c>
      <c r="G53" s="36" t="s">
        <v>198</v>
      </c>
    </row>
    <row r="54" spans="1:7" s="11" customFormat="1" ht="15" customHeight="1">
      <c r="A54" s="24" t="s">
        <v>177</v>
      </c>
      <c r="B54" s="24" t="s">
        <v>199</v>
      </c>
      <c r="C54" s="25">
        <f>32+31</f>
        <v>63</v>
      </c>
      <c r="D54" s="25" t="s">
        <v>175</v>
      </c>
      <c r="E54" s="26" t="s">
        <v>200</v>
      </c>
      <c r="F54" s="27" t="s">
        <v>124</v>
      </c>
      <c r="G54" s="32" t="s">
        <v>201</v>
      </c>
    </row>
    <row r="55" spans="1:7" s="11" customFormat="1" ht="15" customHeight="1">
      <c r="A55" s="24" t="s">
        <v>177</v>
      </c>
      <c r="B55" s="24" t="s">
        <v>202</v>
      </c>
      <c r="C55" s="25">
        <f>27+31</f>
        <v>58</v>
      </c>
      <c r="D55" s="25" t="s">
        <v>175</v>
      </c>
      <c r="E55" s="26" t="s">
        <v>203</v>
      </c>
      <c r="F55" s="27" t="s">
        <v>21</v>
      </c>
      <c r="G55" s="32" t="s">
        <v>26</v>
      </c>
    </row>
    <row r="56" spans="1:7" s="11" customFormat="1" ht="15" customHeight="1">
      <c r="A56" s="24" t="s">
        <v>177</v>
      </c>
      <c r="B56" s="24" t="s">
        <v>204</v>
      </c>
      <c r="C56" s="25">
        <f>32+32</f>
        <v>64</v>
      </c>
      <c r="D56" s="25" t="s">
        <v>175</v>
      </c>
      <c r="E56" s="26" t="s">
        <v>37</v>
      </c>
      <c r="F56" s="27" t="s">
        <v>38</v>
      </c>
      <c r="G56" s="27" t="s">
        <v>205</v>
      </c>
    </row>
    <row r="57" spans="1:7" s="11" customFormat="1" ht="15" customHeight="1">
      <c r="A57" s="24" t="s">
        <v>177</v>
      </c>
      <c r="B57" s="24" t="s">
        <v>206</v>
      </c>
      <c r="C57" s="25">
        <f>33+33</f>
        <v>66</v>
      </c>
      <c r="D57" s="25" t="s">
        <v>175</v>
      </c>
      <c r="E57" s="26" t="s">
        <v>207</v>
      </c>
      <c r="F57" s="32" t="s">
        <v>208</v>
      </c>
      <c r="G57" s="27" t="s">
        <v>209</v>
      </c>
    </row>
    <row r="58" spans="1:7" s="11" customFormat="1" ht="15" customHeight="1">
      <c r="A58" s="24" t="s">
        <v>177</v>
      </c>
      <c r="B58" s="24" t="s">
        <v>210</v>
      </c>
      <c r="C58" s="25">
        <f>31+31+30</f>
        <v>92</v>
      </c>
      <c r="D58" s="25" t="s">
        <v>175</v>
      </c>
      <c r="E58" s="26" t="s">
        <v>41</v>
      </c>
      <c r="F58" s="32" t="s">
        <v>211</v>
      </c>
      <c r="G58" s="27" t="s">
        <v>212</v>
      </c>
    </row>
    <row r="59" spans="1:7" s="11" customFormat="1" ht="15" customHeight="1">
      <c r="A59" s="24" t="s">
        <v>177</v>
      </c>
      <c r="B59" s="24" t="s">
        <v>213</v>
      </c>
      <c r="C59" s="25">
        <f>29+28</f>
        <v>57</v>
      </c>
      <c r="D59" s="25" t="s">
        <v>175</v>
      </c>
      <c r="E59" s="26" t="s">
        <v>214</v>
      </c>
      <c r="F59" s="24" t="s">
        <v>215</v>
      </c>
      <c r="G59" s="32" t="s">
        <v>216</v>
      </c>
    </row>
    <row r="60" spans="1:7" s="11" customFormat="1" ht="15" customHeight="1">
      <c r="A60" s="24" t="s">
        <v>177</v>
      </c>
      <c r="B60" s="24" t="s">
        <v>217</v>
      </c>
      <c r="C60" s="25">
        <f>32+26</f>
        <v>58</v>
      </c>
      <c r="D60" s="25" t="s">
        <v>175</v>
      </c>
      <c r="E60" s="26" t="s">
        <v>218</v>
      </c>
      <c r="F60" s="27" t="s">
        <v>219</v>
      </c>
      <c r="G60" s="32" t="s">
        <v>220</v>
      </c>
    </row>
    <row r="61" spans="1:7" s="11" customFormat="1" ht="15" customHeight="1">
      <c r="A61" s="24" t="s">
        <v>221</v>
      </c>
      <c r="B61" s="24" t="s">
        <v>222</v>
      </c>
      <c r="C61" s="25">
        <f>22+22</f>
        <v>44</v>
      </c>
      <c r="D61" s="25" t="s">
        <v>175</v>
      </c>
      <c r="E61" s="26" t="s">
        <v>223</v>
      </c>
      <c r="F61" s="27" t="s">
        <v>58</v>
      </c>
      <c r="G61" s="27" t="s">
        <v>224</v>
      </c>
    </row>
    <row r="62" spans="1:7" s="11" customFormat="1" ht="15" customHeight="1">
      <c r="A62" s="24" t="s">
        <v>225</v>
      </c>
      <c r="B62" s="24" t="s">
        <v>174</v>
      </c>
      <c r="C62" s="25">
        <f>27+28</f>
        <v>55</v>
      </c>
      <c r="D62" s="25" t="s">
        <v>226</v>
      </c>
      <c r="E62" s="26" t="s">
        <v>227</v>
      </c>
      <c r="F62" s="27" t="s">
        <v>46</v>
      </c>
      <c r="G62" s="27" t="s">
        <v>228</v>
      </c>
    </row>
    <row r="63" spans="1:7" s="11" customFormat="1" ht="15" customHeight="1">
      <c r="A63" s="24" t="s">
        <v>229</v>
      </c>
      <c r="B63" s="24" t="s">
        <v>230</v>
      </c>
      <c r="C63" s="25">
        <v>34</v>
      </c>
      <c r="D63" s="25" t="s">
        <v>231</v>
      </c>
      <c r="E63" s="26" t="s">
        <v>232</v>
      </c>
      <c r="F63" s="27" t="s">
        <v>233</v>
      </c>
      <c r="G63" s="27" t="s">
        <v>234</v>
      </c>
    </row>
    <row r="64" spans="1:7" s="11" customFormat="1" ht="15" customHeight="1">
      <c r="A64" s="24" t="s">
        <v>229</v>
      </c>
      <c r="B64" s="24" t="s">
        <v>235</v>
      </c>
      <c r="C64" s="25">
        <f>35</f>
        <v>35</v>
      </c>
      <c r="D64" s="25" t="s">
        <v>231</v>
      </c>
      <c r="E64" s="26" t="s">
        <v>236</v>
      </c>
      <c r="F64" s="27" t="s">
        <v>237</v>
      </c>
      <c r="G64" s="27" t="s">
        <v>238</v>
      </c>
    </row>
    <row r="65" spans="1:7" s="11" customFormat="1" ht="15" customHeight="1">
      <c r="A65" s="24" t="s">
        <v>239</v>
      </c>
      <c r="B65" s="24" t="s">
        <v>240</v>
      </c>
      <c r="C65" s="25">
        <f>25+24</f>
        <v>49</v>
      </c>
      <c r="D65" s="25" t="s">
        <v>241</v>
      </c>
      <c r="E65" s="26" t="s">
        <v>242</v>
      </c>
      <c r="F65" s="27" t="s">
        <v>243</v>
      </c>
      <c r="G65" s="27" t="s">
        <v>244</v>
      </c>
    </row>
    <row r="66" spans="1:7" s="11" customFormat="1" ht="15" customHeight="1">
      <c r="A66" s="24" t="s">
        <v>239</v>
      </c>
      <c r="B66" s="24" t="s">
        <v>245</v>
      </c>
      <c r="C66" s="25">
        <f>31+31+22</f>
        <v>84</v>
      </c>
      <c r="D66" s="25" t="s">
        <v>241</v>
      </c>
      <c r="E66" s="26" t="s">
        <v>61</v>
      </c>
      <c r="F66" s="27" t="s">
        <v>246</v>
      </c>
      <c r="G66" s="27" t="s">
        <v>247</v>
      </c>
    </row>
    <row r="67" spans="1:7" s="11" customFormat="1" ht="15" customHeight="1">
      <c r="A67" s="24" t="s">
        <v>239</v>
      </c>
      <c r="B67" s="24" t="s">
        <v>248</v>
      </c>
      <c r="C67" s="25">
        <f>24+24</f>
        <v>48</v>
      </c>
      <c r="D67" s="25" t="s">
        <v>241</v>
      </c>
      <c r="E67" s="26" t="s">
        <v>134</v>
      </c>
      <c r="F67" s="27" t="s">
        <v>16</v>
      </c>
      <c r="G67" s="32" t="s">
        <v>249</v>
      </c>
    </row>
    <row r="68" spans="1:7" s="11" customFormat="1" ht="15" customHeight="1">
      <c r="A68" s="24" t="s">
        <v>239</v>
      </c>
      <c r="B68" s="24" t="s">
        <v>250</v>
      </c>
      <c r="C68" s="25">
        <f>26+25</f>
        <v>51</v>
      </c>
      <c r="D68" s="25" t="s">
        <v>241</v>
      </c>
      <c r="E68" s="26" t="s">
        <v>138</v>
      </c>
      <c r="F68" s="27" t="s">
        <v>145</v>
      </c>
      <c r="G68" s="32" t="s">
        <v>251</v>
      </c>
    </row>
    <row r="69" spans="1:7" s="11" customFormat="1" ht="15" customHeight="1">
      <c r="A69" s="24" t="s">
        <v>239</v>
      </c>
      <c r="B69" s="24" t="s">
        <v>252</v>
      </c>
      <c r="C69" s="25">
        <f>30+34</f>
        <v>64</v>
      </c>
      <c r="D69" s="25" t="s">
        <v>241</v>
      </c>
      <c r="E69" s="26" t="s">
        <v>253</v>
      </c>
      <c r="F69" s="24" t="s">
        <v>254</v>
      </c>
      <c r="G69" s="27" t="s">
        <v>255</v>
      </c>
    </row>
    <row r="70" spans="1:7" s="11" customFormat="1" ht="15" customHeight="1">
      <c r="A70" s="24" t="s">
        <v>239</v>
      </c>
      <c r="B70" s="24" t="s">
        <v>256</v>
      </c>
      <c r="C70" s="25">
        <f>29+29</f>
        <v>58</v>
      </c>
      <c r="D70" s="25" t="s">
        <v>241</v>
      </c>
      <c r="E70" s="26" t="s">
        <v>257</v>
      </c>
      <c r="F70" s="27" t="s">
        <v>258</v>
      </c>
      <c r="G70" s="32" t="s">
        <v>259</v>
      </c>
    </row>
    <row r="71" spans="1:7" s="11" customFormat="1" ht="15" customHeight="1">
      <c r="A71" s="24" t="s">
        <v>239</v>
      </c>
      <c r="B71" s="24" t="s">
        <v>110</v>
      </c>
      <c r="C71" s="25">
        <f>31+28</f>
        <v>59</v>
      </c>
      <c r="D71" s="25" t="s">
        <v>241</v>
      </c>
      <c r="E71" s="26" t="s">
        <v>152</v>
      </c>
      <c r="F71" s="27" t="s">
        <v>260</v>
      </c>
      <c r="G71" s="32" t="s">
        <v>261</v>
      </c>
    </row>
    <row r="72" spans="1:7" s="11" customFormat="1" ht="15" customHeight="1">
      <c r="A72" s="24" t="s">
        <v>239</v>
      </c>
      <c r="B72" s="24" t="s">
        <v>114</v>
      </c>
      <c r="C72" s="25">
        <f>30+32</f>
        <v>62</v>
      </c>
      <c r="D72" s="25" t="s">
        <v>241</v>
      </c>
      <c r="E72" s="26" t="s">
        <v>262</v>
      </c>
      <c r="F72" s="27" t="s">
        <v>78</v>
      </c>
      <c r="G72" s="27" t="s">
        <v>263</v>
      </c>
    </row>
    <row r="73" spans="1:7" s="11" customFormat="1" ht="15" customHeight="1">
      <c r="A73" s="24" t="s">
        <v>239</v>
      </c>
      <c r="B73" s="24" t="s">
        <v>264</v>
      </c>
      <c r="C73" s="25">
        <f>24+28</f>
        <v>52</v>
      </c>
      <c r="D73" s="25" t="s">
        <v>241</v>
      </c>
      <c r="E73" s="26" t="s">
        <v>49</v>
      </c>
      <c r="F73" s="27" t="s">
        <v>265</v>
      </c>
      <c r="G73" s="32" t="s">
        <v>266</v>
      </c>
    </row>
    <row r="74" spans="1:7" s="11" customFormat="1" ht="15" customHeight="1">
      <c r="A74" s="24" t="s">
        <v>239</v>
      </c>
      <c r="B74" s="24" t="s">
        <v>267</v>
      </c>
      <c r="C74" s="25">
        <f>25+26</f>
        <v>51</v>
      </c>
      <c r="D74" s="25" t="s">
        <v>241</v>
      </c>
      <c r="E74" s="26" t="s">
        <v>159</v>
      </c>
      <c r="F74" s="27" t="s">
        <v>268</v>
      </c>
      <c r="G74" s="32" t="s">
        <v>269</v>
      </c>
    </row>
    <row r="75" spans="1:7" s="11" customFormat="1" ht="15" customHeight="1">
      <c r="A75" s="24" t="s">
        <v>239</v>
      </c>
      <c r="B75" s="24" t="s">
        <v>270</v>
      </c>
      <c r="C75" s="25">
        <f>30+30</f>
        <v>60</v>
      </c>
      <c r="D75" s="25" t="s">
        <v>241</v>
      </c>
      <c r="E75" s="26" t="s">
        <v>45</v>
      </c>
      <c r="F75" s="27" t="s">
        <v>271</v>
      </c>
      <c r="G75" s="32" t="s">
        <v>272</v>
      </c>
    </row>
    <row r="76" spans="1:7" s="11" customFormat="1" ht="15" customHeight="1">
      <c r="A76" s="24" t="s">
        <v>239</v>
      </c>
      <c r="B76" s="24" t="s">
        <v>32</v>
      </c>
      <c r="C76" s="25">
        <f>29+29</f>
        <v>58</v>
      </c>
      <c r="D76" s="25" t="s">
        <v>241</v>
      </c>
      <c r="E76" s="26" t="s">
        <v>273</v>
      </c>
      <c r="F76" s="27" t="s">
        <v>274</v>
      </c>
      <c r="G76" s="32" t="s">
        <v>275</v>
      </c>
    </row>
    <row r="77" spans="1:7" s="11" customFormat="1" ht="15" customHeight="1">
      <c r="A77" s="24" t="s">
        <v>239</v>
      </c>
      <c r="B77" s="24" t="s">
        <v>276</v>
      </c>
      <c r="C77" s="25">
        <f>35+35</f>
        <v>70</v>
      </c>
      <c r="D77" s="25" t="s">
        <v>241</v>
      </c>
      <c r="E77" s="26" t="s">
        <v>277</v>
      </c>
      <c r="F77" s="27" t="s">
        <v>215</v>
      </c>
      <c r="G77" s="32" t="s">
        <v>278</v>
      </c>
    </row>
    <row r="78" spans="1:7" s="11" customFormat="1" ht="15" customHeight="1">
      <c r="A78" s="24" t="s">
        <v>239</v>
      </c>
      <c r="B78" s="24" t="s">
        <v>130</v>
      </c>
      <c r="C78" s="25">
        <f>23+23</f>
        <v>46</v>
      </c>
      <c r="D78" s="25" t="s">
        <v>241</v>
      </c>
      <c r="E78" s="26" t="s">
        <v>85</v>
      </c>
      <c r="F78" s="27" t="s">
        <v>90</v>
      </c>
      <c r="G78" s="27" t="s">
        <v>279</v>
      </c>
    </row>
    <row r="79" spans="1:7" s="11" customFormat="1" ht="15" customHeight="1">
      <c r="A79" s="24" t="s">
        <v>239</v>
      </c>
      <c r="B79" s="24" t="s">
        <v>133</v>
      </c>
      <c r="C79" s="25">
        <f>30+30</f>
        <v>60</v>
      </c>
      <c r="D79" s="25" t="s">
        <v>241</v>
      </c>
      <c r="E79" s="26" t="s">
        <v>37</v>
      </c>
      <c r="F79" s="27" t="s">
        <v>58</v>
      </c>
      <c r="G79" s="27" t="s">
        <v>280</v>
      </c>
    </row>
    <row r="80" spans="1:7" s="11" customFormat="1" ht="15" customHeight="1">
      <c r="A80" s="24" t="s">
        <v>239</v>
      </c>
      <c r="B80" s="24" t="s">
        <v>137</v>
      </c>
      <c r="C80" s="25">
        <f>29+27</f>
        <v>56</v>
      </c>
      <c r="D80" s="25" t="s">
        <v>241</v>
      </c>
      <c r="E80" s="26" t="s">
        <v>281</v>
      </c>
      <c r="F80" s="27" t="s">
        <v>74</v>
      </c>
      <c r="G80" s="27" t="s">
        <v>282</v>
      </c>
    </row>
    <row r="81" spans="1:7" s="11" customFormat="1" ht="15" customHeight="1">
      <c r="A81" s="24" t="s">
        <v>239</v>
      </c>
      <c r="B81" s="24" t="s">
        <v>140</v>
      </c>
      <c r="C81" s="25">
        <f>20+20</f>
        <v>40</v>
      </c>
      <c r="D81" s="25" t="s">
        <v>241</v>
      </c>
      <c r="E81" s="26" t="s">
        <v>85</v>
      </c>
      <c r="F81" s="27" t="s">
        <v>164</v>
      </c>
      <c r="G81" s="27" t="s">
        <v>283</v>
      </c>
    </row>
    <row r="82" spans="1:7" s="11" customFormat="1" ht="30.75" customHeight="1">
      <c r="A82" s="24" t="s">
        <v>239</v>
      </c>
      <c r="B82" s="24" t="s">
        <v>143</v>
      </c>
      <c r="C82" s="25">
        <f>24+25+25+23</f>
        <v>97</v>
      </c>
      <c r="D82" s="25" t="s">
        <v>241</v>
      </c>
      <c r="E82" s="26" t="s">
        <v>20</v>
      </c>
      <c r="F82" s="27" t="s">
        <v>112</v>
      </c>
      <c r="G82" s="32" t="s">
        <v>284</v>
      </c>
    </row>
    <row r="83" spans="1:7" s="11" customFormat="1" ht="15" customHeight="1">
      <c r="A83" s="24" t="s">
        <v>239</v>
      </c>
      <c r="B83" s="24" t="s">
        <v>147</v>
      </c>
      <c r="C83" s="25">
        <f>22+18</f>
        <v>40</v>
      </c>
      <c r="D83" s="25" t="s">
        <v>241</v>
      </c>
      <c r="E83" s="26" t="s">
        <v>285</v>
      </c>
      <c r="F83" s="27" t="s">
        <v>286</v>
      </c>
      <c r="G83" s="27" t="s">
        <v>287</v>
      </c>
    </row>
    <row r="84" spans="1:7" s="11" customFormat="1" ht="15" customHeight="1">
      <c r="A84" s="24" t="s">
        <v>239</v>
      </c>
      <c r="B84" s="24" t="s">
        <v>288</v>
      </c>
      <c r="C84" s="25">
        <f>35</f>
        <v>35</v>
      </c>
      <c r="D84" s="25" t="s">
        <v>241</v>
      </c>
      <c r="E84" s="26" t="s">
        <v>115</v>
      </c>
      <c r="F84" s="27" t="s">
        <v>289</v>
      </c>
      <c r="G84" s="27" t="s">
        <v>290</v>
      </c>
    </row>
    <row r="85" spans="1:7" s="11" customFormat="1" ht="15" customHeight="1">
      <c r="A85" s="24" t="s">
        <v>239</v>
      </c>
      <c r="B85" s="24" t="s">
        <v>291</v>
      </c>
      <c r="C85" s="25">
        <f>29+28</f>
        <v>57</v>
      </c>
      <c r="D85" s="25" t="s">
        <v>241</v>
      </c>
      <c r="E85" s="26" t="s">
        <v>292</v>
      </c>
      <c r="F85" s="24" t="s">
        <v>71</v>
      </c>
      <c r="G85" s="27" t="s">
        <v>293</v>
      </c>
    </row>
    <row r="86" spans="1:7" s="11" customFormat="1" ht="15" customHeight="1">
      <c r="A86" s="24" t="s">
        <v>239</v>
      </c>
      <c r="B86" s="24" t="s">
        <v>294</v>
      </c>
      <c r="C86" s="25">
        <f>26+27</f>
        <v>53</v>
      </c>
      <c r="D86" s="25" t="s">
        <v>241</v>
      </c>
      <c r="E86" s="26" t="s">
        <v>223</v>
      </c>
      <c r="F86" s="27" t="s">
        <v>295</v>
      </c>
      <c r="G86" s="27" t="s">
        <v>296</v>
      </c>
    </row>
    <row r="87" spans="1:9" s="11" customFormat="1" ht="15" customHeight="1">
      <c r="A87" s="24" t="s">
        <v>239</v>
      </c>
      <c r="B87" s="24" t="s">
        <v>56</v>
      </c>
      <c r="C87" s="25">
        <f>30+30</f>
        <v>60</v>
      </c>
      <c r="D87" s="25" t="s">
        <v>241</v>
      </c>
      <c r="E87" s="26" t="s">
        <v>297</v>
      </c>
      <c r="F87" s="27" t="s">
        <v>298</v>
      </c>
      <c r="G87" s="27" t="s">
        <v>299</v>
      </c>
      <c r="I87" s="15"/>
    </row>
    <row r="88" spans="1:7" s="11" customFormat="1" ht="15" customHeight="1">
      <c r="A88" s="37" t="s">
        <v>239</v>
      </c>
      <c r="B88" s="37" t="s">
        <v>60</v>
      </c>
      <c r="C88" s="38">
        <f>31+30</f>
        <v>61</v>
      </c>
      <c r="D88" s="38" t="s">
        <v>241</v>
      </c>
      <c r="E88" s="39" t="s">
        <v>300</v>
      </c>
      <c r="F88" s="37" t="s">
        <v>301</v>
      </c>
      <c r="G88" s="37" t="s">
        <v>302</v>
      </c>
    </row>
    <row r="89" spans="1:7" s="11" customFormat="1" ht="15" customHeight="1">
      <c r="A89" s="24" t="s">
        <v>239</v>
      </c>
      <c r="B89" s="24" t="s">
        <v>64</v>
      </c>
      <c r="C89" s="25">
        <f>30+31</f>
        <v>61</v>
      </c>
      <c r="D89" s="25" t="s">
        <v>241</v>
      </c>
      <c r="E89" s="26" t="s">
        <v>303</v>
      </c>
      <c r="F89" s="27" t="s">
        <v>304</v>
      </c>
      <c r="G89" s="27" t="s">
        <v>305</v>
      </c>
    </row>
    <row r="90" spans="1:7" s="11" customFormat="1" ht="15" customHeight="1">
      <c r="A90" s="24" t="s">
        <v>239</v>
      </c>
      <c r="B90" s="24" t="s">
        <v>166</v>
      </c>
      <c r="C90" s="25">
        <f>28+19</f>
        <v>47</v>
      </c>
      <c r="D90" s="25" t="s">
        <v>241</v>
      </c>
      <c r="E90" s="26" t="s">
        <v>131</v>
      </c>
      <c r="F90" s="27" t="s">
        <v>306</v>
      </c>
      <c r="G90" s="40" t="s">
        <v>307</v>
      </c>
    </row>
    <row r="91" spans="1:7" s="11" customFormat="1" ht="15" customHeight="1">
      <c r="A91" s="24" t="s">
        <v>308</v>
      </c>
      <c r="B91" s="24" t="s">
        <v>309</v>
      </c>
      <c r="C91" s="25">
        <f>30+26+25</f>
        <v>81</v>
      </c>
      <c r="D91" s="25" t="s">
        <v>241</v>
      </c>
      <c r="E91" s="26" t="s">
        <v>184</v>
      </c>
      <c r="F91" s="27" t="s">
        <v>310</v>
      </c>
      <c r="G91" s="27" t="s">
        <v>311</v>
      </c>
    </row>
    <row r="92" spans="1:7" s="11" customFormat="1" ht="15" customHeight="1">
      <c r="A92" s="24" t="s">
        <v>312</v>
      </c>
      <c r="B92" s="24" t="s">
        <v>162</v>
      </c>
      <c r="C92" s="25">
        <f>30+30</f>
        <v>60</v>
      </c>
      <c r="D92" s="25" t="s">
        <v>241</v>
      </c>
      <c r="E92" s="26" t="s">
        <v>69</v>
      </c>
      <c r="F92" s="27" t="s">
        <v>313</v>
      </c>
      <c r="G92" s="27" t="s">
        <v>314</v>
      </c>
    </row>
    <row r="93" spans="1:7" s="11" customFormat="1" ht="15" customHeight="1">
      <c r="A93" s="24" t="s">
        <v>315</v>
      </c>
      <c r="B93" s="24" t="s">
        <v>230</v>
      </c>
      <c r="C93" s="25">
        <f>34</f>
        <v>34</v>
      </c>
      <c r="D93" s="25" t="s">
        <v>316</v>
      </c>
      <c r="E93" s="26" t="s">
        <v>232</v>
      </c>
      <c r="F93" s="27" t="s">
        <v>260</v>
      </c>
      <c r="G93" s="27" t="s">
        <v>317</v>
      </c>
    </row>
    <row r="94" spans="1:7" s="11" customFormat="1" ht="15" customHeight="1">
      <c r="A94" s="24" t="s">
        <v>315</v>
      </c>
      <c r="B94" s="24" t="s">
        <v>235</v>
      </c>
      <c r="C94" s="25">
        <v>35</v>
      </c>
      <c r="D94" s="25" t="s">
        <v>316</v>
      </c>
      <c r="E94" s="26" t="s">
        <v>236</v>
      </c>
      <c r="F94" s="27" t="s">
        <v>318</v>
      </c>
      <c r="G94" s="27" t="s">
        <v>319</v>
      </c>
    </row>
    <row r="95" spans="1:7" s="11" customFormat="1" ht="15" customHeight="1">
      <c r="A95" s="24" t="s">
        <v>320</v>
      </c>
      <c r="B95" s="23" t="s">
        <v>321</v>
      </c>
      <c r="C95" s="25"/>
      <c r="D95" s="25" t="s">
        <v>322</v>
      </c>
      <c r="E95" s="26" t="s">
        <v>323</v>
      </c>
      <c r="F95" s="27" t="s">
        <v>324</v>
      </c>
      <c r="G95" s="27" t="s">
        <v>325</v>
      </c>
    </row>
    <row r="96" spans="1:7" s="11" customFormat="1" ht="15" customHeight="1">
      <c r="A96" s="24" t="s">
        <v>320</v>
      </c>
      <c r="B96" s="24" t="s">
        <v>326</v>
      </c>
      <c r="C96" s="25">
        <v>35</v>
      </c>
      <c r="D96" s="25" t="s">
        <v>322</v>
      </c>
      <c r="E96" s="26" t="s">
        <v>327</v>
      </c>
      <c r="F96" s="27" t="s">
        <v>265</v>
      </c>
      <c r="G96" s="27" t="s">
        <v>328</v>
      </c>
    </row>
    <row r="97" spans="1:7" s="11" customFormat="1" ht="15" customHeight="1">
      <c r="A97" s="24" t="s">
        <v>320</v>
      </c>
      <c r="B97" s="23" t="s">
        <v>329</v>
      </c>
      <c r="C97" s="25">
        <f>18</f>
        <v>18</v>
      </c>
      <c r="D97" s="25" t="s">
        <v>322</v>
      </c>
      <c r="E97" s="26" t="s">
        <v>330</v>
      </c>
      <c r="F97" s="27" t="s">
        <v>331</v>
      </c>
      <c r="G97" s="27" t="s">
        <v>332</v>
      </c>
    </row>
    <row r="98" spans="1:7" s="11" customFormat="1" ht="33.75" customHeight="1">
      <c r="A98" s="24" t="s">
        <v>320</v>
      </c>
      <c r="B98" s="23" t="s">
        <v>333</v>
      </c>
      <c r="C98" s="25">
        <f>29+36+27+27</f>
        <v>119</v>
      </c>
      <c r="D98" s="25" t="s">
        <v>322</v>
      </c>
      <c r="E98" s="26" t="s">
        <v>334</v>
      </c>
      <c r="F98" s="27" t="s">
        <v>141</v>
      </c>
      <c r="G98" s="40" t="s">
        <v>335</v>
      </c>
    </row>
    <row r="99" spans="1:7" s="11" customFormat="1" ht="15" customHeight="1">
      <c r="A99" s="24" t="s">
        <v>320</v>
      </c>
      <c r="B99" s="23" t="s">
        <v>336</v>
      </c>
      <c r="C99" s="25">
        <f>29+32+16</f>
        <v>77</v>
      </c>
      <c r="D99" s="25" t="s">
        <v>322</v>
      </c>
      <c r="E99" s="26" t="s">
        <v>69</v>
      </c>
      <c r="F99" s="27" t="s">
        <v>82</v>
      </c>
      <c r="G99" s="27" t="s">
        <v>337</v>
      </c>
    </row>
    <row r="100" spans="1:7" s="11" customFormat="1" ht="15" customHeight="1">
      <c r="A100" s="24" t="s">
        <v>338</v>
      </c>
      <c r="B100" s="24" t="s">
        <v>222</v>
      </c>
      <c r="C100" s="25">
        <f>22+22</f>
        <v>44</v>
      </c>
      <c r="D100" s="25" t="s">
        <v>322</v>
      </c>
      <c r="E100" s="26" t="s">
        <v>339</v>
      </c>
      <c r="F100" s="27" t="s">
        <v>340</v>
      </c>
      <c r="G100" s="27" t="s">
        <v>341</v>
      </c>
    </row>
    <row r="101" spans="1:7" s="11" customFormat="1" ht="15" customHeight="1">
      <c r="A101" s="24" t="s">
        <v>342</v>
      </c>
      <c r="B101" s="24" t="s">
        <v>174</v>
      </c>
      <c r="C101" s="25">
        <f>27+28</f>
        <v>55</v>
      </c>
      <c r="D101" s="25" t="s">
        <v>322</v>
      </c>
      <c r="E101" s="26" t="s">
        <v>148</v>
      </c>
      <c r="F101" s="24" t="s">
        <v>54</v>
      </c>
      <c r="G101" s="27" t="s">
        <v>343</v>
      </c>
    </row>
    <row r="102" spans="1:7" s="11" customFormat="1" ht="15" customHeight="1">
      <c r="A102" s="24" t="s">
        <v>344</v>
      </c>
      <c r="B102" s="24" t="s">
        <v>345</v>
      </c>
      <c r="C102" s="25">
        <f>22+25+25</f>
        <v>72</v>
      </c>
      <c r="D102" s="25" t="s">
        <v>322</v>
      </c>
      <c r="E102" s="26" t="s">
        <v>184</v>
      </c>
      <c r="F102" s="27" t="s">
        <v>346</v>
      </c>
      <c r="G102" s="41" t="s">
        <v>347</v>
      </c>
    </row>
    <row r="103" spans="1:7" s="11" customFormat="1" ht="15" customHeight="1">
      <c r="A103" s="24" t="s">
        <v>344</v>
      </c>
      <c r="B103" s="24" t="s">
        <v>348</v>
      </c>
      <c r="C103" s="25">
        <f>28+27+27</f>
        <v>82</v>
      </c>
      <c r="D103" s="25" t="s">
        <v>322</v>
      </c>
      <c r="E103" s="26" t="s">
        <v>349</v>
      </c>
      <c r="F103" s="27" t="s">
        <v>310</v>
      </c>
      <c r="G103" s="42" t="s">
        <v>350</v>
      </c>
    </row>
    <row r="104" spans="1:7" s="11" customFormat="1" ht="15" customHeight="1">
      <c r="A104" s="24" t="s">
        <v>344</v>
      </c>
      <c r="B104" s="24" t="s">
        <v>351</v>
      </c>
      <c r="C104" s="25">
        <f>30+31</f>
        <v>61</v>
      </c>
      <c r="D104" s="25" t="s">
        <v>322</v>
      </c>
      <c r="E104" s="29" t="s">
        <v>352</v>
      </c>
      <c r="F104" s="27" t="s">
        <v>103</v>
      </c>
      <c r="G104" s="42" t="s">
        <v>353</v>
      </c>
    </row>
    <row r="105" spans="1:7" s="11" customFormat="1" ht="15" customHeight="1">
      <c r="A105" s="24" t="s">
        <v>344</v>
      </c>
      <c r="B105" s="24" t="s">
        <v>354</v>
      </c>
      <c r="C105" s="25">
        <f>30</f>
        <v>30</v>
      </c>
      <c r="D105" s="25" t="s">
        <v>322</v>
      </c>
      <c r="E105" s="29" t="s">
        <v>355</v>
      </c>
      <c r="F105" s="27" t="s">
        <v>83</v>
      </c>
      <c r="G105" s="42" t="s">
        <v>356</v>
      </c>
    </row>
    <row r="106" spans="1:7" s="11" customFormat="1" ht="15" customHeight="1">
      <c r="A106" s="24" t="s">
        <v>357</v>
      </c>
      <c r="B106" s="24" t="s">
        <v>202</v>
      </c>
      <c r="C106" s="25">
        <f>27+31</f>
        <v>58</v>
      </c>
      <c r="D106" s="25" t="s">
        <v>358</v>
      </c>
      <c r="E106" s="26" t="s">
        <v>359</v>
      </c>
      <c r="F106" s="27" t="s">
        <v>83</v>
      </c>
      <c r="G106" s="24" t="s">
        <v>167</v>
      </c>
    </row>
    <row r="107" spans="1:7" s="11" customFormat="1" ht="15" customHeight="1">
      <c r="A107" s="24" t="s">
        <v>357</v>
      </c>
      <c r="B107" s="24" t="s">
        <v>204</v>
      </c>
      <c r="C107" s="25">
        <f>32+32</f>
        <v>64</v>
      </c>
      <c r="D107" s="25" t="s">
        <v>358</v>
      </c>
      <c r="E107" s="26" t="s">
        <v>184</v>
      </c>
      <c r="F107" s="27" t="s">
        <v>34</v>
      </c>
      <c r="G107" s="24" t="s">
        <v>50</v>
      </c>
    </row>
    <row r="108" spans="1:7" s="11" customFormat="1" ht="15" customHeight="1">
      <c r="A108" s="24" t="s">
        <v>357</v>
      </c>
      <c r="B108" s="24" t="s">
        <v>360</v>
      </c>
      <c r="C108" s="25">
        <f aca="true" t="shared" si="1" ref="C108:C113">32+30</f>
        <v>62</v>
      </c>
      <c r="D108" s="25" t="s">
        <v>358</v>
      </c>
      <c r="E108" s="26" t="s">
        <v>303</v>
      </c>
      <c r="F108" s="27" t="s">
        <v>361</v>
      </c>
      <c r="G108" s="27" t="s">
        <v>362</v>
      </c>
    </row>
    <row r="109" spans="1:7" s="11" customFormat="1" ht="15" customHeight="1">
      <c r="A109" s="24" t="s">
        <v>363</v>
      </c>
      <c r="B109" s="24" t="s">
        <v>202</v>
      </c>
      <c r="C109" s="25">
        <f>27+31</f>
        <v>58</v>
      </c>
      <c r="D109" s="25" t="s">
        <v>364</v>
      </c>
      <c r="E109" s="26" t="s">
        <v>365</v>
      </c>
      <c r="F109" s="27" t="s">
        <v>112</v>
      </c>
      <c r="G109" s="27" t="s">
        <v>366</v>
      </c>
    </row>
    <row r="110" spans="1:7" s="11" customFormat="1" ht="15" customHeight="1">
      <c r="A110" s="24" t="s">
        <v>363</v>
      </c>
      <c r="B110" s="24" t="s">
        <v>204</v>
      </c>
      <c r="C110" s="25">
        <f>32+32</f>
        <v>64</v>
      </c>
      <c r="D110" s="25" t="s">
        <v>364</v>
      </c>
      <c r="E110" s="26" t="s">
        <v>61</v>
      </c>
      <c r="F110" s="24" t="s">
        <v>367</v>
      </c>
      <c r="G110" s="27" t="s">
        <v>368</v>
      </c>
    </row>
    <row r="111" spans="1:7" s="11" customFormat="1" ht="15" customHeight="1">
      <c r="A111" s="24" t="s">
        <v>363</v>
      </c>
      <c r="B111" s="24" t="s">
        <v>360</v>
      </c>
      <c r="C111" s="25">
        <f t="shared" si="1"/>
        <v>62</v>
      </c>
      <c r="D111" s="25" t="s">
        <v>364</v>
      </c>
      <c r="E111" s="26" t="s">
        <v>37</v>
      </c>
      <c r="F111" s="27" t="s">
        <v>369</v>
      </c>
      <c r="G111" s="27" t="s">
        <v>370</v>
      </c>
    </row>
    <row r="112" spans="1:7" s="11" customFormat="1" ht="15" customHeight="1">
      <c r="A112" s="24" t="s">
        <v>371</v>
      </c>
      <c r="B112" s="24" t="s">
        <v>372</v>
      </c>
      <c r="C112" s="25">
        <f>30+26+25</f>
        <v>81</v>
      </c>
      <c r="D112" s="25" t="s">
        <v>373</v>
      </c>
      <c r="E112" s="26" t="s">
        <v>20</v>
      </c>
      <c r="F112" s="27" t="s">
        <v>90</v>
      </c>
      <c r="G112" s="27" t="s">
        <v>374</v>
      </c>
    </row>
    <row r="113" spans="1:7" s="11" customFormat="1" ht="15" customHeight="1">
      <c r="A113" s="24" t="s">
        <v>375</v>
      </c>
      <c r="B113" s="24" t="s">
        <v>360</v>
      </c>
      <c r="C113" s="25">
        <f t="shared" si="1"/>
        <v>62</v>
      </c>
      <c r="D113" s="25" t="s">
        <v>376</v>
      </c>
      <c r="E113" s="26" t="s">
        <v>41</v>
      </c>
      <c r="F113" s="27" t="s">
        <v>30</v>
      </c>
      <c r="G113" s="27" t="s">
        <v>377</v>
      </c>
    </row>
    <row r="114" spans="1:7" s="11" customFormat="1" ht="15" customHeight="1">
      <c r="A114" s="24" t="s">
        <v>378</v>
      </c>
      <c r="B114" s="24" t="s">
        <v>379</v>
      </c>
      <c r="C114" s="25">
        <f>34+35</f>
        <v>69</v>
      </c>
      <c r="D114" s="25" t="s">
        <v>380</v>
      </c>
      <c r="E114" s="26" t="s">
        <v>300</v>
      </c>
      <c r="F114" s="27" t="s">
        <v>274</v>
      </c>
      <c r="G114" s="27" t="s">
        <v>381</v>
      </c>
    </row>
    <row r="115" spans="1:7" s="11" customFormat="1" ht="15" customHeight="1">
      <c r="A115" s="24" t="s">
        <v>382</v>
      </c>
      <c r="B115" s="24" t="s">
        <v>383</v>
      </c>
      <c r="C115" s="25">
        <f>18+29+32</f>
        <v>79</v>
      </c>
      <c r="D115" s="25" t="s">
        <v>380</v>
      </c>
      <c r="E115" s="26" t="s">
        <v>20</v>
      </c>
      <c r="F115" s="27" t="s">
        <v>260</v>
      </c>
      <c r="G115" s="27" t="s">
        <v>384</v>
      </c>
    </row>
    <row r="116" spans="1:7" s="11" customFormat="1" ht="15" customHeight="1">
      <c r="A116" s="24" t="s">
        <v>385</v>
      </c>
      <c r="B116" s="24" t="s">
        <v>309</v>
      </c>
      <c r="C116" s="25">
        <f>30+25+26</f>
        <v>81</v>
      </c>
      <c r="D116" s="25" t="s">
        <v>386</v>
      </c>
      <c r="E116" s="26" t="s">
        <v>387</v>
      </c>
      <c r="F116" s="27" t="s">
        <v>388</v>
      </c>
      <c r="G116" s="27" t="s">
        <v>389</v>
      </c>
    </row>
  </sheetData>
  <sheetProtection/>
  <mergeCells count="1">
    <mergeCell ref="A1:G1"/>
  </mergeCells>
  <printOptions/>
  <pageMargins left="0.08" right="0.12" top="0.31" bottom="0.35" header="0.12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6"/>
  <sheetViews>
    <sheetView zoomScaleSheetLayoutView="100" workbookViewId="0" topLeftCell="A1">
      <selection activeCell="G37" sqref="G37"/>
    </sheetView>
  </sheetViews>
  <sheetFormatPr defaultColWidth="9.00390625" defaultRowHeight="14.25"/>
  <cols>
    <col min="1" max="1" width="27.75390625" style="0" customWidth="1"/>
    <col min="2" max="2" width="24.375" style="0" customWidth="1"/>
    <col min="4" max="4" width="25.75390625" style="0" customWidth="1"/>
    <col min="5" max="5" width="17.00390625" style="0" customWidth="1"/>
    <col min="6" max="6" width="15.25390625" style="0" customWidth="1"/>
  </cols>
  <sheetData>
    <row r="4" spans="1:8" ht="15.75">
      <c r="A4" s="1"/>
      <c r="B4" s="1"/>
      <c r="C4" s="1"/>
      <c r="D4" s="1"/>
      <c r="E4" s="2"/>
      <c r="F4" s="1"/>
      <c r="G4" s="3"/>
      <c r="H4" s="4"/>
    </row>
    <row r="5" spans="1:8" ht="15.75">
      <c r="A5" s="1"/>
      <c r="B5" s="1"/>
      <c r="C5" s="1"/>
      <c r="D5" s="1"/>
      <c r="E5" s="2"/>
      <c r="F5" s="1"/>
      <c r="G5" s="3"/>
      <c r="H5" s="4"/>
    </row>
    <row r="6" spans="1:8" ht="15.75">
      <c r="A6" s="1" t="s">
        <v>390</v>
      </c>
      <c r="B6" s="1" t="s">
        <v>391</v>
      </c>
      <c r="C6" s="1">
        <f>30+26+25</f>
        <v>81</v>
      </c>
      <c r="D6" s="1" t="s">
        <v>392</v>
      </c>
      <c r="E6" s="2" t="s">
        <v>393</v>
      </c>
      <c r="F6" s="1"/>
      <c r="G6" s="3"/>
      <c r="H6" s="4"/>
    </row>
    <row r="7" spans="1:8" ht="15.75">
      <c r="A7" s="1" t="s">
        <v>390</v>
      </c>
      <c r="B7" s="1" t="s">
        <v>394</v>
      </c>
      <c r="C7" s="1">
        <f>30+30</f>
        <v>60</v>
      </c>
      <c r="D7" s="1" t="s">
        <v>392</v>
      </c>
      <c r="E7" s="2" t="s">
        <v>395</v>
      </c>
      <c r="F7" s="1"/>
      <c r="G7" s="3"/>
      <c r="H7" s="4"/>
    </row>
    <row r="8" spans="1:8" ht="28.5">
      <c r="A8" s="1" t="s">
        <v>396</v>
      </c>
      <c r="B8" s="1" t="s">
        <v>397</v>
      </c>
      <c r="C8" s="1">
        <f>22+22</f>
        <v>44</v>
      </c>
      <c r="D8" s="1" t="s">
        <v>398</v>
      </c>
      <c r="E8" s="2" t="s">
        <v>399</v>
      </c>
      <c r="F8" s="1"/>
      <c r="G8" s="3"/>
      <c r="H8" s="4"/>
    </row>
    <row r="9" spans="1:8" ht="15.75">
      <c r="A9" s="1" t="s">
        <v>400</v>
      </c>
      <c r="B9" s="1" t="s">
        <v>401</v>
      </c>
      <c r="C9" s="1">
        <f>26+25</f>
        <v>51</v>
      </c>
      <c r="D9" s="1" t="s">
        <v>402</v>
      </c>
      <c r="E9" s="2" t="s">
        <v>403</v>
      </c>
      <c r="F9" s="1"/>
      <c r="G9" s="3"/>
      <c r="H9" s="4"/>
    </row>
    <row r="10" spans="1:8" ht="15.75">
      <c r="A10" s="1" t="s">
        <v>400</v>
      </c>
      <c r="B10" s="5" t="s">
        <v>404</v>
      </c>
      <c r="C10" s="1">
        <f>30+30</f>
        <v>60</v>
      </c>
      <c r="D10" s="1" t="s">
        <v>402</v>
      </c>
      <c r="E10" s="2" t="s">
        <v>405</v>
      </c>
      <c r="F10" s="1"/>
      <c r="G10" s="3"/>
      <c r="H10" s="4"/>
    </row>
    <row r="11" spans="1:8" ht="14.25">
      <c r="A11" s="6"/>
      <c r="B11" s="6"/>
      <c r="C11" s="6"/>
      <c r="D11" s="6"/>
      <c r="E11" s="7"/>
      <c r="F11" s="8"/>
      <c r="G11" s="9"/>
      <c r="H11" s="6"/>
    </row>
    <row r="12" spans="1:8" ht="14.25">
      <c r="A12" s="6"/>
      <c r="B12" s="6"/>
      <c r="C12" s="6"/>
      <c r="D12" s="6"/>
      <c r="E12" s="7"/>
      <c r="F12" s="8"/>
      <c r="G12" s="9"/>
      <c r="H12" s="6"/>
    </row>
    <row r="13" spans="1:8" ht="14.25">
      <c r="A13" s="6"/>
      <c r="B13" s="6"/>
      <c r="C13" s="6"/>
      <c r="D13" s="6"/>
      <c r="E13" s="7"/>
      <c r="F13" s="8"/>
      <c r="G13" s="9"/>
      <c r="H13" s="6"/>
    </row>
    <row r="14" spans="1:8" ht="14.25">
      <c r="A14" s="6"/>
      <c r="B14" s="6"/>
      <c r="C14" s="6"/>
      <c r="D14" s="6"/>
      <c r="E14" s="7"/>
      <c r="F14" s="8"/>
      <c r="G14" s="9"/>
      <c r="H14" s="6"/>
    </row>
    <row r="15" spans="1:8" ht="14.25">
      <c r="A15" s="6"/>
      <c r="B15" s="6"/>
      <c r="C15" s="6"/>
      <c r="D15" s="6"/>
      <c r="E15" s="7"/>
      <c r="F15" s="8"/>
      <c r="G15" s="9"/>
      <c r="H15" s="6"/>
    </row>
    <row r="16" spans="1:8" ht="14.25">
      <c r="A16" s="6"/>
      <c r="B16" s="6"/>
      <c r="C16" s="6"/>
      <c r="D16" s="6"/>
      <c r="E16" s="7"/>
      <c r="F16" s="8"/>
      <c r="G16" s="9"/>
      <c r="H16" s="6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30" sqref="G3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2015-12-11T10:21:37Z</dcterms:created>
  <dcterms:modified xsi:type="dcterms:W3CDTF">2016-12-29T07:43:35Z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